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Формы протоколов на 08.07.21\"/>
    </mc:Choice>
  </mc:AlternateContent>
  <bookViews>
    <workbookView xWindow="-105" yWindow="-105" windowWidth="20730" windowHeight="11760" tabRatio="789"/>
  </bookViews>
  <sheets>
    <sheet name="КГ без отсечек" sheetId="102" r:id="rId1"/>
  </sheets>
  <definedNames>
    <definedName name="_xlnm.Print_Titles" localSheetId="0">'КГ без отсечек'!$21:$22</definedName>
    <definedName name="_xlnm.Print_Area" localSheetId="0">'КГ без отсечек'!$A$1:$L$120</definedName>
  </definedNames>
  <calcPr calcId="152511"/>
</workbook>
</file>

<file path=xl/calcChain.xml><?xml version="1.0" encoding="utf-8"?>
<calcChain xmlns="http://schemas.openxmlformats.org/spreadsheetml/2006/main">
  <c r="L111" i="102" l="1"/>
  <c r="L110" i="102"/>
  <c r="L109" i="102"/>
  <c r="L108" i="102"/>
  <c r="L107" i="102"/>
  <c r="L106" i="102"/>
  <c r="L105" i="102"/>
  <c r="A102" i="102"/>
  <c r="A101" i="102"/>
  <c r="A100" i="102"/>
  <c r="A98" i="102"/>
  <c r="A97" i="102"/>
  <c r="A96" i="102"/>
  <c r="A94" i="102"/>
  <c r="A93" i="102"/>
  <c r="A92" i="102"/>
  <c r="A90" i="102"/>
  <c r="A89" i="102"/>
  <c r="A88" i="102"/>
  <c r="A86" i="102"/>
  <c r="A85" i="102"/>
  <c r="A84" i="102"/>
  <c r="A82" i="102"/>
  <c r="A81" i="102"/>
  <c r="A80" i="102"/>
  <c r="A78" i="102"/>
  <c r="A77" i="102"/>
  <c r="A76" i="102"/>
  <c r="A74" i="102"/>
  <c r="A73" i="102"/>
  <c r="A72" i="102"/>
  <c r="A70" i="102"/>
  <c r="A69" i="102"/>
  <c r="A68" i="102"/>
  <c r="A66" i="102"/>
  <c r="A65" i="102"/>
  <c r="A64" i="102"/>
  <c r="J90" i="102"/>
  <c r="I90" i="102"/>
  <c r="H90" i="102"/>
  <c r="G90" i="102"/>
  <c r="J89" i="102"/>
  <c r="I89" i="102"/>
  <c r="H89" i="102"/>
  <c r="G89" i="102"/>
  <c r="J88" i="102"/>
  <c r="I88" i="102"/>
  <c r="H88" i="102"/>
  <c r="G88" i="102"/>
  <c r="H86" i="102"/>
  <c r="G86" i="102"/>
  <c r="H85" i="102"/>
  <c r="G85" i="102"/>
  <c r="H84" i="102"/>
  <c r="G84" i="102"/>
  <c r="H82" i="102"/>
  <c r="G82" i="102"/>
  <c r="H81" i="102"/>
  <c r="G81" i="102"/>
  <c r="H80" i="102"/>
  <c r="G80" i="102"/>
  <c r="H78" i="102"/>
  <c r="G78" i="102"/>
  <c r="H77" i="102"/>
  <c r="G77" i="102"/>
  <c r="H76" i="102"/>
  <c r="G76" i="102"/>
  <c r="H74" i="102"/>
  <c r="G74" i="102"/>
  <c r="H73" i="102"/>
  <c r="G73" i="102"/>
  <c r="H72" i="102"/>
  <c r="G72" i="102"/>
  <c r="H70" i="102"/>
  <c r="G70" i="102"/>
  <c r="H69" i="102"/>
  <c r="G69" i="102"/>
  <c r="H68" i="102"/>
  <c r="G68" i="102"/>
  <c r="H66" i="102"/>
  <c r="G66" i="102"/>
  <c r="H65" i="102"/>
  <c r="G65" i="102"/>
  <c r="H64" i="102"/>
  <c r="G64" i="102"/>
  <c r="J83" i="102"/>
  <c r="J86" i="102" s="1"/>
  <c r="I83" i="102"/>
  <c r="I86" i="102" s="1"/>
  <c r="J79" i="102"/>
  <c r="J82" i="102" s="1"/>
  <c r="I79" i="102"/>
  <c r="I82" i="102" s="1"/>
  <c r="J75" i="102"/>
  <c r="J78" i="102" s="1"/>
  <c r="I75" i="102"/>
  <c r="I78" i="102" s="1"/>
  <c r="J71" i="102"/>
  <c r="J74" i="102" s="1"/>
  <c r="I71" i="102"/>
  <c r="I74" i="102" s="1"/>
  <c r="J67" i="102"/>
  <c r="J70" i="102" s="1"/>
  <c r="I67" i="102"/>
  <c r="I70" i="102" s="1"/>
  <c r="J63" i="102"/>
  <c r="J66" i="102" s="1"/>
  <c r="I63" i="102"/>
  <c r="I66" i="102" s="1"/>
  <c r="A62" i="102"/>
  <c r="A61" i="102"/>
  <c r="A60" i="102"/>
  <c r="H62" i="102"/>
  <c r="G62" i="102"/>
  <c r="H61" i="102"/>
  <c r="G61" i="102"/>
  <c r="H60" i="102"/>
  <c r="G60" i="102"/>
  <c r="J59" i="102"/>
  <c r="J62" i="102"/>
  <c r="I59" i="102"/>
  <c r="I62" i="102"/>
  <c r="A58" i="102"/>
  <c r="A57" i="102"/>
  <c r="A56" i="102"/>
  <c r="H58" i="102"/>
  <c r="G58" i="102"/>
  <c r="H57" i="102"/>
  <c r="G57" i="102"/>
  <c r="H56" i="102"/>
  <c r="G56" i="102"/>
  <c r="J55" i="102"/>
  <c r="J58" i="102" s="1"/>
  <c r="I55" i="102"/>
  <c r="I58" i="102" s="1"/>
  <c r="A54" i="102"/>
  <c r="A53" i="102"/>
  <c r="A52" i="102"/>
  <c r="H54" i="102"/>
  <c r="G54" i="102"/>
  <c r="H53" i="102"/>
  <c r="G53" i="102"/>
  <c r="H52" i="102"/>
  <c r="G52" i="102"/>
  <c r="J51" i="102"/>
  <c r="J54" i="102"/>
  <c r="I51" i="102"/>
  <c r="I54" i="102"/>
  <c r="A50" i="102"/>
  <c r="A49" i="102"/>
  <c r="A48" i="102"/>
  <c r="H50" i="102"/>
  <c r="G50" i="102"/>
  <c r="H49" i="102"/>
  <c r="G49" i="102"/>
  <c r="H48" i="102"/>
  <c r="G48" i="102"/>
  <c r="J47" i="102"/>
  <c r="J50" i="102" s="1"/>
  <c r="I47" i="102"/>
  <c r="I50" i="102" s="1"/>
  <c r="H46" i="102"/>
  <c r="G46" i="102"/>
  <c r="H45" i="102"/>
  <c r="G45" i="102"/>
  <c r="H44" i="102"/>
  <c r="G44" i="102"/>
  <c r="I43" i="102"/>
  <c r="I46" i="102" s="1"/>
  <c r="J43" i="102"/>
  <c r="J46" i="102" s="1"/>
  <c r="A46" i="102"/>
  <c r="A45" i="102"/>
  <c r="A44" i="102"/>
  <c r="A42" i="102"/>
  <c r="A41" i="102"/>
  <c r="A40" i="102"/>
  <c r="H42" i="102"/>
  <c r="G42" i="102"/>
  <c r="H41" i="102"/>
  <c r="G41" i="102"/>
  <c r="H40" i="102"/>
  <c r="G40" i="102"/>
  <c r="J39" i="102"/>
  <c r="J42" i="102" s="1"/>
  <c r="I39" i="102"/>
  <c r="I42" i="102" s="1"/>
  <c r="A38" i="102"/>
  <c r="A37" i="102"/>
  <c r="A36" i="102"/>
  <c r="H38" i="102"/>
  <c r="G38" i="102"/>
  <c r="H37" i="102"/>
  <c r="G37" i="102"/>
  <c r="H36" i="102"/>
  <c r="G36" i="102"/>
  <c r="J35" i="102"/>
  <c r="J38" i="102" s="1"/>
  <c r="I35" i="102"/>
  <c r="I38" i="102"/>
  <c r="A34" i="102"/>
  <c r="A33" i="102"/>
  <c r="A32" i="102"/>
  <c r="H34" i="102"/>
  <c r="G34" i="102"/>
  <c r="H33" i="102"/>
  <c r="G33" i="102"/>
  <c r="H32" i="102"/>
  <c r="G32" i="102"/>
  <c r="I31" i="102"/>
  <c r="I34" i="102" s="1"/>
  <c r="J31" i="102"/>
  <c r="J34" i="102" s="1"/>
  <c r="I27" i="102"/>
  <c r="I30" i="102" s="1"/>
  <c r="H30" i="102"/>
  <c r="H29" i="102"/>
  <c r="H28" i="102"/>
  <c r="G30" i="102"/>
  <c r="G29" i="102"/>
  <c r="G28" i="102"/>
  <c r="A30" i="102"/>
  <c r="A29" i="102"/>
  <c r="A28" i="102"/>
  <c r="G24" i="102"/>
  <c r="H26" i="102"/>
  <c r="H25" i="102"/>
  <c r="H24" i="102"/>
  <c r="G26" i="102"/>
  <c r="G25" i="102"/>
  <c r="A26" i="102"/>
  <c r="A25" i="102"/>
  <c r="A24" i="102"/>
  <c r="I65" i="102"/>
  <c r="I69" i="102"/>
  <c r="I73" i="102"/>
  <c r="I77" i="102"/>
  <c r="I81" i="102"/>
  <c r="I85" i="102"/>
  <c r="J65" i="102"/>
  <c r="J69" i="102"/>
  <c r="J73" i="102"/>
  <c r="J77" i="102"/>
  <c r="J81" i="102"/>
  <c r="J85" i="102"/>
  <c r="J60" i="102"/>
  <c r="J61" i="102"/>
  <c r="I60" i="102"/>
  <c r="I61" i="102"/>
  <c r="J57" i="102"/>
  <c r="I57" i="102"/>
  <c r="J52" i="102"/>
  <c r="J53" i="102"/>
  <c r="I52" i="102"/>
  <c r="I53" i="102"/>
  <c r="J49" i="102"/>
  <c r="I49" i="102"/>
  <c r="I44" i="102"/>
  <c r="J45" i="102"/>
  <c r="J41" i="102"/>
  <c r="I41" i="102"/>
  <c r="J36" i="102"/>
  <c r="J37" i="102"/>
  <c r="J32" i="102"/>
  <c r="I36" i="102"/>
  <c r="I37" i="102"/>
  <c r="I33" i="102"/>
  <c r="J27" i="102"/>
  <c r="J23" i="102"/>
  <c r="J25" i="102" s="1"/>
  <c r="J26" i="102"/>
  <c r="I29" i="102"/>
  <c r="I28" i="102"/>
  <c r="J30" i="102"/>
  <c r="J28" i="102"/>
  <c r="J29" i="102"/>
  <c r="J24" i="102" l="1"/>
  <c r="I32" i="102"/>
  <c r="J33" i="102"/>
  <c r="I40" i="102"/>
  <c r="J40" i="102"/>
  <c r="J44" i="102"/>
  <c r="I45" i="102"/>
  <c r="I48" i="102"/>
  <c r="J48" i="102"/>
  <c r="I56" i="102"/>
  <c r="J56" i="102"/>
  <c r="J84" i="102"/>
  <c r="J80" i="102"/>
  <c r="J76" i="102"/>
  <c r="J72" i="102"/>
  <c r="J68" i="102"/>
  <c r="J64" i="102"/>
  <c r="I84" i="102"/>
  <c r="I80" i="102"/>
  <c r="I76" i="102"/>
  <c r="I72" i="102"/>
  <c r="I68" i="102"/>
  <c r="I64" i="102"/>
</calcChain>
</file>

<file path=xl/sharedStrings.xml><?xml version="1.0" encoding="utf-8"?>
<sst xmlns="http://schemas.openxmlformats.org/spreadsheetml/2006/main" count="372" uniqueCount="232">
  <si>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</si>
  <si>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</si>
  <si>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</si>
  <si>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</si>
  <si>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</si>
  <si>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</si>
  <si>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</si>
  <si>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</si>
  <si>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</si>
  <si>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</si>
  <si>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</si>
  <si>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</si>
  <si>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</si>
  <si>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</si>
  <si>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</si>
  <si>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</si>
  <si>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</si>
  <si>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</si>
  <si>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</si>
  <si>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</si>
  <si>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</si>
  <si>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</si>
  <si>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</si>
  <si>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ВЫПОЛНЕНИЕ НТУ ЕВСК</t>
  </si>
  <si>
    <t>ОТСТАВАНИЕ</t>
  </si>
  <si>
    <t>ЗМС</t>
  </si>
  <si>
    <t>КМС</t>
  </si>
  <si>
    <t>Субъектов РФ</t>
  </si>
  <si>
    <t>ДАТА РОЖД.</t>
  </si>
  <si>
    <t xml:space="preserve">ВОСТРУХИН М.Н. (ВК, г. САРАТОВ) </t>
  </si>
  <si>
    <t xml:space="preserve">ВЛАСКИНА Е.В. (ВК, г. САМАРА) </t>
  </si>
  <si>
    <t xml:space="preserve">АЗАРОВ С.С. (ВК, САНКТ-ПЕТЕРБУРГ) </t>
  </si>
  <si>
    <t>UCI ID</t>
  </si>
  <si>
    <t>1 СР</t>
  </si>
  <si>
    <t>ВСЕРОССИЙСКИЕ СОРЕВНОВАНИЯ</t>
  </si>
  <si>
    <t>Министерство по делам молодежи физической культуры и спорта Омской области</t>
  </si>
  <si>
    <t>Федерация велосипедного спорта Омской области</t>
  </si>
  <si>
    <t>Заявлено команд</t>
  </si>
  <si>
    <t>Стартовало команд</t>
  </si>
  <si>
    <t>Финишировало команд</t>
  </si>
  <si>
    <t>Н. финишировало команд</t>
  </si>
  <si>
    <t>Дисквалифицировано команд</t>
  </si>
  <si>
    <t>Н. стартовало команд</t>
  </si>
  <si>
    <t>шоссе - командная гонка</t>
  </si>
  <si>
    <t>ФРОЛОВ Игорь</t>
  </si>
  <si>
    <t>23.01.1990</t>
  </si>
  <si>
    <t/>
  </si>
  <si>
    <t>ФОКИН Михаил</t>
  </si>
  <si>
    <t>21.11.1997</t>
  </si>
  <si>
    <t>ФИРСАНОВ Сергей</t>
  </si>
  <si>
    <t>03.07.1982</t>
  </si>
  <si>
    <t>ОВЕЧКИН Артем</t>
  </si>
  <si>
    <t>11.07.1986</t>
  </si>
  <si>
    <t>ВОРОБЬЕВ Антон</t>
  </si>
  <si>
    <t>12.10.1990</t>
  </si>
  <si>
    <t>ДУЮНОВ Владислав</t>
  </si>
  <si>
    <t>07.06.1994</t>
  </si>
  <si>
    <t>МАРТЫНОВ Никита</t>
  </si>
  <si>
    <t>26.08.1999</t>
  </si>
  <si>
    <t>ШАРОВ Григорий</t>
  </si>
  <si>
    <t>14.09.2000</t>
  </si>
  <si>
    <t>ЧИРУХИН Михаил</t>
  </si>
  <si>
    <t>30.01.2000</t>
  </si>
  <si>
    <t>НЕКРАСОВ Константин</t>
  </si>
  <si>
    <t>04.04.1999</t>
  </si>
  <si>
    <t>БУТРЕХИН Юрий</t>
  </si>
  <si>
    <t>18.01.2001</t>
  </si>
  <si>
    <t>СЕРГЕЕВ Александр</t>
  </si>
  <si>
    <t>09.01.1982</t>
  </si>
  <si>
    <t>СОКОЛОВ Дмитрий</t>
  </si>
  <si>
    <t>19.03.1988</t>
  </si>
  <si>
    <t>СВЕШНИКОВ Кирилл</t>
  </si>
  <si>
    <t>10.02.1992</t>
  </si>
  <si>
    <t>ВДОВИН Александр</t>
  </si>
  <si>
    <t>21.08.1993</t>
  </si>
  <si>
    <t>НИКИФОРОВ Арсений</t>
  </si>
  <si>
    <t>29.01.1998</t>
  </si>
  <si>
    <t>МАЛЬНЕВ Сергей</t>
  </si>
  <si>
    <t>08.08.1998</t>
  </si>
  <si>
    <t>СМИРНОВ Александр</t>
  </si>
  <si>
    <t>10.02.1998</t>
  </si>
  <si>
    <t>СМИРНОВ Иван</t>
  </si>
  <si>
    <t>14.01.1999</t>
  </si>
  <si>
    <t>МУХОМЕДЬЯРОВ Дмитрий</t>
  </si>
  <si>
    <t>24.05.1999</t>
  </si>
  <si>
    <t>ЗУБОВ Матвей</t>
  </si>
  <si>
    <t>22.01.1991</t>
  </si>
  <si>
    <t>ГЕРАСИМОВ Иван</t>
  </si>
  <si>
    <t>13.03.1999</t>
  </si>
  <si>
    <t>САЗАНОВ Андрей</t>
  </si>
  <si>
    <t>25.01.1994</t>
  </si>
  <si>
    <t>ЗАЦЕПИН Сергей</t>
  </si>
  <si>
    <t>14.11.2000</t>
  </si>
  <si>
    <t>СВЕШНИКОВ Павел</t>
  </si>
  <si>
    <t>03.06.1998</t>
  </si>
  <si>
    <t>ПОПОВ Антон</t>
  </si>
  <si>
    <t>15.07.1999</t>
  </si>
  <si>
    <t>ИЛЬЧЕНКО Владимир</t>
  </si>
  <si>
    <t>30.04.1996</t>
  </si>
  <si>
    <t>МАНАКОВ Виктор</t>
  </si>
  <si>
    <t>09.06.1992</t>
  </si>
  <si>
    <t>СИМАКОВ Олег</t>
  </si>
  <si>
    <t>10.05.2001</t>
  </si>
  <si>
    <t>ЕРЕМИН Евгений</t>
  </si>
  <si>
    <t>01.10.2001</t>
  </si>
  <si>
    <t>ГАЛКИН Максим</t>
  </si>
  <si>
    <t>21.03.1998</t>
  </si>
  <si>
    <t>ЗОТОВ Евгений</t>
  </si>
  <si>
    <t>20.08.1994</t>
  </si>
  <si>
    <t>БАЙДИКОВ Илья</t>
  </si>
  <si>
    <t>20.07.1996</t>
  </si>
  <si>
    <t>ГРИГОРЯН Степан</t>
  </si>
  <si>
    <t>27.03.1994</t>
  </si>
  <si>
    <t>ЗВЕРКОВ Евгений</t>
  </si>
  <si>
    <t>02.02.1993</t>
  </si>
  <si>
    <t>КОМИН Александр</t>
  </si>
  <si>
    <t>12.04.1995</t>
  </si>
  <si>
    <t>КНЯЗЕВ Никита</t>
  </si>
  <si>
    <t>02.04.2000</t>
  </si>
  <si>
    <t>КУЛИКОВ Сергей</t>
  </si>
  <si>
    <t>31.10.1996</t>
  </si>
  <si>
    <t>МАЙКИН Роман</t>
  </si>
  <si>
    <t>14.08.1990</t>
  </si>
  <si>
    <t>МАМЫКИН Матвей</t>
  </si>
  <si>
    <t>31.10.1994</t>
  </si>
  <si>
    <t>НИКОЛАЕВ Сергей</t>
  </si>
  <si>
    <t>05.02.1988</t>
  </si>
  <si>
    <t>ПРОХОРОВ Евгений</t>
  </si>
  <si>
    <t>07.12.1986</t>
  </si>
  <si>
    <t>ВОРОБЬЕВ Данил</t>
  </si>
  <si>
    <t>25.12.2001</t>
  </si>
  <si>
    <t>РОСТОВЦЕВ Сергей</t>
  </si>
  <si>
    <t>02.06.1997</t>
  </si>
  <si>
    <t>Тульская область</t>
  </si>
  <si>
    <t>НОВИКОВ Савва</t>
  </si>
  <si>
    <t>27.07.1999</t>
  </si>
  <si>
    <t>ЕРШОВ Артур</t>
  </si>
  <si>
    <t>07.03.1990</t>
  </si>
  <si>
    <t>ЖУРКИН Николай</t>
  </si>
  <si>
    <t>05.05.1991</t>
  </si>
  <si>
    <t>Краснодарский край</t>
  </si>
  <si>
    <t>ПРОНИН Константин</t>
  </si>
  <si>
    <t>10.01.2001</t>
  </si>
  <si>
    <t>Свердловская область</t>
  </si>
  <si>
    <t>УЛАНОВ Никита</t>
  </si>
  <si>
    <t>21.08.2000</t>
  </si>
  <si>
    <t>ОВЧИННИКОВ Евгений</t>
  </si>
  <si>
    <t>20.07.2000</t>
  </si>
  <si>
    <t>ВЬЮНОШЕВ Михаил</t>
  </si>
  <si>
    <t>24.11.2001</t>
  </si>
  <si>
    <t>ПЛАКУШКИН Сергей</t>
  </si>
  <si>
    <t>27.05.1997</t>
  </si>
  <si>
    <t>КУСТАДИНЧЕВ Роман</t>
  </si>
  <si>
    <t>03.08.1995</t>
  </si>
  <si>
    <t>СУЧКОВ Василий</t>
  </si>
  <si>
    <t>05.07.1994</t>
  </si>
  <si>
    <t>СЕРДЮКОВ Евгений</t>
  </si>
  <si>
    <t>05.03.2001</t>
  </si>
  <si>
    <t>ОВЧАРОВ Валерий</t>
  </si>
  <si>
    <t>15.05.2001</t>
  </si>
  <si>
    <t>Республика Крым</t>
  </si>
  <si>
    <t>РОЖДЕСТВЕНСКИЙ Александр</t>
  </si>
  <si>
    <t>28.04.2000</t>
  </si>
  <si>
    <t>НИЧИПУРЕНКО Павел</t>
  </si>
  <si>
    <t>30.10.1998</t>
  </si>
  <si>
    <t>КИРЖАЙКИН Никита</t>
  </si>
  <si>
    <t>04.10.1993</t>
  </si>
  <si>
    <t>КАЗАНОВ Евгений</t>
  </si>
  <si>
    <t>14.07.1998</t>
  </si>
  <si>
    <t>Забайкальский край</t>
  </si>
  <si>
    <t>ЗАБОРСКИЙ Владислав</t>
  </si>
  <si>
    <t>14.05.1993</t>
  </si>
  <si>
    <t>ШМЫГУН Андрей</t>
  </si>
  <si>
    <t>08.12.1976</t>
  </si>
  <si>
    <t>НЫРКОВ Дмитрий</t>
  </si>
  <si>
    <t>16.02.1992</t>
  </si>
  <si>
    <t>АКИНДИНОВ Александр</t>
  </si>
  <si>
    <t>22.11.1971</t>
  </si>
  <si>
    <t>Курская область</t>
  </si>
  <si>
    <t>АРХИПОВ Дмитрий</t>
  </si>
  <si>
    <t>20.07.1983</t>
  </si>
  <si>
    <t>МАЦНЕВ Алексей</t>
  </si>
  <si>
    <t>11.03.1985</t>
  </si>
  <si>
    <t>МОИСЕЕВ Глеб</t>
  </si>
  <si>
    <t>24.08.1984</t>
  </si>
  <si>
    <t>ВАСИЛИОГЛО Павел</t>
  </si>
  <si>
    <t>18.12.2000</t>
  </si>
  <si>
    <t>СТАРЧЕНКО Никита</t>
  </si>
  <si>
    <t>07.12.1998</t>
  </si>
  <si>
    <t>СТЕПАНОВ Владислав</t>
  </si>
  <si>
    <t>18.07.1999</t>
  </si>
  <si>
    <t>ЛУКЬЯНОВ Никита</t>
  </si>
  <si>
    <t>01.11.2000</t>
  </si>
  <si>
    <t>СТРЕЛКОВ Никита</t>
  </si>
  <si>
    <t>24.10.2001</t>
  </si>
  <si>
    <t>КУЛАКОВ Максим</t>
  </si>
  <si>
    <t>ТЕРЕШЕНОК Виталий</t>
  </si>
  <si>
    <t>23.06.2001</t>
  </si>
  <si>
    <t>Омская область</t>
  </si>
  <si>
    <t>БОРЗОВ Дмитрий</t>
  </si>
  <si>
    <t>14.12.1999</t>
  </si>
  <si>
    <t>Новосибирская область</t>
  </si>
  <si>
    <t>МЕСТО ПРОВЕДЕНИЯ: г. Омск</t>
  </si>
  <si>
    <t xml:space="preserve">НАЧАЛО ГОНКИ: 11ч 00м 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</si>
  <si>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07м</t>
    </r>
  </si>
  <si>
    <t>НАЗВАНИЕ ТРАССЫ / РЕГ. НОМЕР: 20 km / 18.07.04</t>
  </si>
  <si>
    <t>Температура: +15/+18</t>
  </si>
  <si>
    <t>Влажность: 51%</t>
  </si>
  <si>
    <t>Осадки: кратковременный дождь</t>
  </si>
  <si>
    <t>Ветер: 12,0 км/ч (с/з)</t>
  </si>
  <si>
    <t>МАКСИМАЛЬНЫЙ ПЕРЕПАД (HD) (м): 50</t>
  </si>
  <si>
    <t>СУММА ПОЛОЖИТЕЛЬНЫХ ПЕРЕПАДОВ ВЫСОТЫ НА ДИСТАНЦИИ (ТС) (м): 100</t>
  </si>
  <si>
    <t>СТАТИСТИКА ГОНКИ</t>
  </si>
  <si>
    <t>ДАТА ПРОВЕДЕНИЯ: 28 марта 2019 года</t>
  </si>
  <si>
    <t xml:space="preserve"> 10,0 км /3,5</t>
  </si>
  <si>
    <t>ДИСТАНЦИЯ: ДЛИНА КРУГА/КРУГОВ</t>
  </si>
  <si>
    <t>Московская область</t>
  </si>
  <si>
    <t>Санкт-Петербург</t>
  </si>
  <si>
    <t>Москва</t>
  </si>
  <si>
    <t>ТЕРРИТОРИАЛЬНАЯ ПРИНАДЛЕЖНОСТЬ</t>
  </si>
  <si>
    <t>Самарская область</t>
  </si>
  <si>
    <t>НФ</t>
  </si>
  <si>
    <t>НС</t>
  </si>
  <si>
    <t>№ ВРВС: ХХХХХХХХХХХ</t>
  </si>
  <si>
    <t>№ ЕКП 2021: xxxxx</t>
  </si>
  <si>
    <t>2 СР</t>
  </si>
  <si>
    <t>3 СР</t>
  </si>
  <si>
    <t>Лимит времени</t>
  </si>
  <si>
    <t>Примечание</t>
  </si>
  <si>
    <t>ячейки содержат скрытую информацию</t>
  </si>
  <si>
    <t>Итоговые результаты вносятся в первую строку для каждой команды</t>
  </si>
  <si>
    <t>Мужчины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</si>
</sst>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medium">
        <color indexed="64"/>
      </top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244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14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9" fillId="0" borderId="7" xfId="2" applyFont="1" applyBorder="1" applyAlignment="1">
      <alignment horizontal="center" vertical="center"/>
    </xf>
    <xf numFmtId="0" fontId="9" fillId="0" borderId="7" xfId="2" applyFont="1" applyBorder="1" applyAlignment="1">
      <alignment vertical="center"/>
    </xf>
    <xf numFmtId="14" fontId="9" fillId="0" borderId="7" xfId="2" applyNumberFormat="1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15" fillId="0" borderId="0" xfId="2" applyFont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4" fontId="9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2" fontId="11" fillId="0" borderId="1" xfId="2" applyNumberFormat="1" applyFont="1" applyBorder="1" applyAlignment="1">
      <alignment vertical="center"/>
    </xf>
    <xf numFmtId="165" fontId="13" fillId="0" borderId="3" xfId="2" applyNumberFormat="1" applyFont="1" applyBorder="1" applyAlignment="1">
      <alignment horizontal="center" vertical="center"/>
    </xf>
    <xf numFmtId="2" fontId="11" fillId="0" borderId="3" xfId="2" applyNumberFormat="1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4" fontId="9" fillId="0" borderId="5" xfId="2" applyNumberFormat="1" applyFont="1" applyBorder="1" applyAlignment="1">
      <alignment horizontal="right" vertical="center"/>
    </xf>
    <xf numFmtId="165" fontId="17" fillId="0" borderId="7" xfId="2" applyNumberFormat="1" applyFont="1" applyBorder="1" applyAlignment="1">
      <alignment vertical="center"/>
    </xf>
    <xf numFmtId="2" fontId="9" fillId="0" borderId="7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2" fontId="14" fillId="0" borderId="0" xfId="2" applyNumberFormat="1" applyFont="1" applyAlignment="1">
      <alignment vertical="center" wrapText="1"/>
    </xf>
    <xf numFmtId="0" fontId="9" fillId="0" borderId="10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2" fontId="9" fillId="0" borderId="11" xfId="2" applyNumberFormat="1" applyFont="1" applyBorder="1" applyAlignment="1">
      <alignment vertical="center"/>
    </xf>
    <xf numFmtId="2" fontId="9" fillId="0" borderId="10" xfId="2" applyNumberFormat="1" applyFont="1" applyBorder="1" applyAlignment="1">
      <alignment vertical="center"/>
    </xf>
    <xf numFmtId="49" fontId="9" fillId="0" borderId="10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49" fontId="9" fillId="0" borderId="0" xfId="2" applyNumberFormat="1" applyFont="1" applyAlignment="1">
      <alignment vertical="center"/>
    </xf>
    <xf numFmtId="2" fontId="9" fillId="0" borderId="12" xfId="2" applyNumberFormat="1" applyFont="1" applyBorder="1" applyAlignment="1">
      <alignment vertical="center"/>
    </xf>
    <xf numFmtId="0" fontId="9" fillId="0" borderId="3" xfId="2" applyFont="1" applyBorder="1" applyAlignment="1">
      <alignment vertical="center"/>
    </xf>
    <xf numFmtId="49" fontId="9" fillId="0" borderId="3" xfId="2" applyNumberFormat="1" applyFont="1" applyBorder="1" applyAlignment="1">
      <alignment vertical="center"/>
    </xf>
    <xf numFmtId="2" fontId="9" fillId="0" borderId="13" xfId="2" applyNumberFormat="1" applyFont="1" applyBorder="1" applyAlignment="1">
      <alignment vertical="center"/>
    </xf>
    <xf numFmtId="0" fontId="9" fillId="0" borderId="14" xfId="2" applyFont="1" applyBorder="1" applyAlignment="1">
      <alignment vertical="center"/>
    </xf>
    <xf numFmtId="2" fontId="9" fillId="0" borderId="0" xfId="2" applyNumberFormat="1" applyFont="1" applyAlignment="1">
      <alignment vertical="center"/>
    </xf>
    <xf numFmtId="0" fontId="9" fillId="0" borderId="15" xfId="2" applyFont="1" applyBorder="1" applyAlignment="1">
      <alignment vertical="center"/>
    </xf>
    <xf numFmtId="165" fontId="17" fillId="0" borderId="0" xfId="2" applyNumberFormat="1" applyFont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165" fontId="17" fillId="0" borderId="16" xfId="2" applyNumberFormat="1" applyFont="1" applyBorder="1" applyAlignment="1">
      <alignment horizontal="center" vertical="center"/>
    </xf>
    <xf numFmtId="165" fontId="9" fillId="0" borderId="16" xfId="2" applyNumberFormat="1" applyFont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7" xfId="2" applyFont="1" applyBorder="1" applyAlignment="1">
      <alignment horizontal="left" vertical="center" wrapText="1"/>
    </xf>
    <xf numFmtId="14" fontId="9" fillId="0" borderId="17" xfId="2" applyNumberFormat="1" applyFont="1" applyBorder="1" applyAlignment="1">
      <alignment horizontal="center" vertical="center"/>
    </xf>
    <xf numFmtId="164" fontId="9" fillId="0" borderId="17" xfId="2" applyNumberFormat="1" applyFont="1" applyBorder="1" applyAlignment="1">
      <alignment horizontal="center" vertical="center" wrapText="1"/>
    </xf>
    <xf numFmtId="165" fontId="17" fillId="0" borderId="18" xfId="2" applyNumberFormat="1" applyFont="1" applyBorder="1" applyAlignment="1">
      <alignment horizontal="center" vertical="center"/>
    </xf>
    <xf numFmtId="165" fontId="9" fillId="0" borderId="18" xfId="2" applyNumberFormat="1" applyFont="1" applyBorder="1" applyAlignment="1">
      <alignment horizontal="center" vertical="center"/>
    </xf>
    <xf numFmtId="2" fontId="9" fillId="0" borderId="18" xfId="2" applyNumberFormat="1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 wrapText="1"/>
    </xf>
    <xf numFmtId="165" fontId="9" fillId="0" borderId="19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165" fontId="9" fillId="0" borderId="17" xfId="2" applyNumberFormat="1" applyFont="1" applyBorder="1" applyAlignment="1">
      <alignment horizontal="center" vertical="center"/>
    </xf>
    <xf numFmtId="2" fontId="9" fillId="0" borderId="17" xfId="2" applyNumberFormat="1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/>
    </xf>
    <xf numFmtId="0" fontId="9" fillId="0" borderId="19" xfId="2" applyFont="1" applyBorder="1" applyAlignment="1">
      <alignment horizontal="left" vertical="center" wrapText="1"/>
    </xf>
    <xf numFmtId="14" fontId="9" fillId="0" borderId="19" xfId="2" applyNumberFormat="1" applyFont="1" applyBorder="1" applyAlignment="1">
      <alignment horizontal="center" vertical="center"/>
    </xf>
    <xf numFmtId="164" fontId="9" fillId="0" borderId="19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0" fontId="15" fillId="0" borderId="20" xfId="2" applyFont="1" applyBorder="1" applyAlignment="1">
      <alignment horizontal="right" vertical="center"/>
    </xf>
    <xf numFmtId="49" fontId="9" fillId="0" borderId="20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165" fontId="15" fillId="0" borderId="10" xfId="2" applyNumberFormat="1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3" fillId="0" borderId="1" xfId="2" applyFont="1" applyBorder="1" applyAlignment="1">
      <alignment horizontal="left" vertical="center"/>
    </xf>
    <xf numFmtId="164" fontId="9" fillId="0" borderId="22" xfId="2" applyNumberFormat="1" applyFont="1" applyBorder="1" applyAlignment="1">
      <alignment horizontal="center" vertical="center" wrapText="1"/>
    </xf>
    <xf numFmtId="0" fontId="9" fillId="0" borderId="23" xfId="2" applyFont="1" applyBorder="1" applyAlignment="1">
      <alignment vertical="center"/>
    </xf>
    <xf numFmtId="0" fontId="9" fillId="0" borderId="16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left" vertical="center" wrapText="1"/>
    </xf>
    <xf numFmtId="14" fontId="9" fillId="0" borderId="16" xfId="2" applyNumberFormat="1" applyFont="1" applyBorder="1" applyAlignment="1">
      <alignment horizontal="center" vertical="center"/>
    </xf>
    <xf numFmtId="164" fontId="9" fillId="0" borderId="16" xfId="2" applyNumberFormat="1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vertical="center" wrapText="1"/>
    </xf>
    <xf numFmtId="14" fontId="9" fillId="0" borderId="18" xfId="2" applyNumberFormat="1" applyFont="1" applyBorder="1" applyAlignment="1">
      <alignment horizontal="center" vertical="center"/>
    </xf>
    <xf numFmtId="164" fontId="9" fillId="0" borderId="18" xfId="2" applyNumberFormat="1" applyFont="1" applyBorder="1" applyAlignment="1">
      <alignment horizontal="center" vertical="center" wrapText="1"/>
    </xf>
    <xf numFmtId="165" fontId="18" fillId="0" borderId="18" xfId="2" applyNumberFormat="1" applyFont="1" applyBorder="1" applyAlignment="1">
      <alignment horizontal="center" vertical="center"/>
    </xf>
    <xf numFmtId="165" fontId="19" fillId="0" borderId="18" xfId="2" applyNumberFormat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165" fontId="18" fillId="0" borderId="19" xfId="2" applyNumberFormat="1" applyFont="1" applyBorder="1" applyAlignment="1">
      <alignment horizontal="center" vertical="center"/>
    </xf>
    <xf numFmtId="165" fontId="19" fillId="0" borderId="19" xfId="2" applyNumberFormat="1" applyFont="1" applyBorder="1" applyAlignment="1">
      <alignment horizontal="center" vertical="center"/>
    </xf>
    <xf numFmtId="2" fontId="19" fillId="0" borderId="19" xfId="2" applyNumberFormat="1" applyFont="1" applyBorder="1" applyAlignment="1">
      <alignment horizontal="center" vertical="center"/>
    </xf>
    <xf numFmtId="164" fontId="19" fillId="0" borderId="17" xfId="2" applyNumberFormat="1" applyFont="1" applyBorder="1" applyAlignment="1">
      <alignment horizontal="center" vertical="center" wrapText="1"/>
    </xf>
    <xf numFmtId="2" fontId="19" fillId="0" borderId="17" xfId="2" applyNumberFormat="1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164" fontId="19" fillId="0" borderId="22" xfId="2" applyNumberFormat="1" applyFont="1" applyBorder="1" applyAlignment="1">
      <alignment horizontal="center" vertical="center" wrapText="1"/>
    </xf>
    <xf numFmtId="164" fontId="19" fillId="0" borderId="19" xfId="2" applyNumberFormat="1" applyFont="1" applyBorder="1" applyAlignment="1">
      <alignment horizontal="center" vertical="center" wrapText="1"/>
    </xf>
    <xf numFmtId="0" fontId="9" fillId="0" borderId="22" xfId="2" applyFont="1" applyBorder="1" applyAlignment="1">
      <alignment horizontal="left" vertical="center" wrapText="1"/>
    </xf>
    <xf numFmtId="14" fontId="9" fillId="0" borderId="22" xfId="2" applyNumberFormat="1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 wrapText="1"/>
    </xf>
    <xf numFmtId="164" fontId="19" fillId="0" borderId="25" xfId="2" applyNumberFormat="1" applyFont="1" applyBorder="1" applyAlignment="1">
      <alignment horizontal="center" vertical="center" wrapText="1"/>
    </xf>
    <xf numFmtId="165" fontId="18" fillId="0" borderId="25" xfId="2" applyNumberFormat="1" applyFont="1" applyBorder="1" applyAlignment="1">
      <alignment horizontal="center" vertical="center"/>
    </xf>
    <xf numFmtId="165" fontId="19" fillId="0" borderId="25" xfId="2" applyNumberFormat="1" applyFont="1" applyBorder="1" applyAlignment="1">
      <alignment horizontal="center" vertical="center"/>
    </xf>
    <xf numFmtId="2" fontId="19" fillId="0" borderId="25" xfId="2" applyNumberFormat="1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left" vertical="center" wrapText="1"/>
    </xf>
    <xf numFmtId="14" fontId="9" fillId="0" borderId="26" xfId="2" applyNumberFormat="1" applyFont="1" applyBorder="1" applyAlignment="1">
      <alignment horizontal="center" vertical="center"/>
    </xf>
    <xf numFmtId="164" fontId="9" fillId="0" borderId="26" xfId="2" applyNumberFormat="1" applyFont="1" applyBorder="1" applyAlignment="1">
      <alignment horizontal="center" vertical="center" wrapText="1"/>
    </xf>
    <xf numFmtId="164" fontId="19" fillId="0" borderId="26" xfId="2" applyNumberFormat="1" applyFont="1" applyBorder="1" applyAlignment="1">
      <alignment horizontal="center" vertical="center" wrapText="1"/>
    </xf>
    <xf numFmtId="165" fontId="9" fillId="0" borderId="25" xfId="2" applyNumberFormat="1" applyFont="1" applyBorder="1" applyAlignment="1">
      <alignment horizontal="center" vertical="center"/>
    </xf>
    <xf numFmtId="2" fontId="9" fillId="0" borderId="25" xfId="2" applyNumberFormat="1" applyFont="1" applyBorder="1" applyAlignment="1">
      <alignment horizontal="center" vertical="center"/>
    </xf>
    <xf numFmtId="0" fontId="9" fillId="0" borderId="11" xfId="2" applyFont="1" applyBorder="1" applyAlignment="1">
      <alignment horizontal="left" vertical="center"/>
    </xf>
    <xf numFmtId="49" fontId="9" fillId="0" borderId="12" xfId="2" applyNumberFormat="1" applyFont="1" applyBorder="1" applyAlignment="1">
      <alignment horizontal="left" vertical="center"/>
    </xf>
    <xf numFmtId="49" fontId="9" fillId="0" borderId="13" xfId="2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vertical="center"/>
    </xf>
    <xf numFmtId="0" fontId="9" fillId="0" borderId="20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0" fontId="17" fillId="0" borderId="27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18" fillId="0" borderId="29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18" fillId="0" borderId="31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6" xfId="2" applyFont="1" applyBorder="1" applyAlignment="1">
      <alignment horizontal="center" vertical="center" wrapText="1"/>
    </xf>
    <xf numFmtId="0" fontId="9" fillId="0" borderId="37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9" fillId="0" borderId="40" xfId="2" applyFont="1" applyBorder="1" applyAlignment="1">
      <alignment horizontal="center" vertical="center" wrapText="1"/>
    </xf>
    <xf numFmtId="0" fontId="9" fillId="0" borderId="41" xfId="2" applyFont="1" applyBorder="1" applyAlignment="1">
      <alignment horizontal="left" vertical="center" wrapText="1"/>
    </xf>
    <xf numFmtId="14" fontId="9" fillId="0" borderId="41" xfId="2" applyNumberFormat="1" applyFont="1" applyBorder="1" applyAlignment="1">
      <alignment horizontal="center" vertical="center"/>
    </xf>
    <xf numFmtId="164" fontId="9" fillId="0" borderId="41" xfId="2" applyNumberFormat="1" applyFont="1" applyBorder="1" applyAlignment="1">
      <alignment horizontal="center" vertical="center" wrapText="1"/>
    </xf>
    <xf numFmtId="165" fontId="17" fillId="0" borderId="40" xfId="2" applyNumberFormat="1" applyFont="1" applyBorder="1" applyAlignment="1">
      <alignment horizontal="center" vertical="center"/>
    </xf>
    <xf numFmtId="2" fontId="9" fillId="0" borderId="40" xfId="2" applyNumberFormat="1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/>
    </xf>
    <xf numFmtId="0" fontId="9" fillId="0" borderId="42" xfId="2" applyFont="1" applyBorder="1" applyAlignment="1">
      <alignment horizontal="center" vertical="center" wrapText="1"/>
    </xf>
    <xf numFmtId="1" fontId="17" fillId="0" borderId="21" xfId="2" applyNumberFormat="1" applyFont="1" applyBorder="1" applyAlignment="1">
      <alignment horizontal="right" vertical="center"/>
    </xf>
    <xf numFmtId="0" fontId="17" fillId="0" borderId="21" xfId="2" applyNumberFormat="1" applyFont="1" applyBorder="1" applyAlignment="1">
      <alignment horizontal="right" vertical="center"/>
    </xf>
    <xf numFmtId="0" fontId="9" fillId="0" borderId="21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66" fontId="9" fillId="0" borderId="43" xfId="2" applyNumberFormat="1" applyFont="1" applyBorder="1" applyAlignment="1">
      <alignment horizontal="center" vertical="center"/>
    </xf>
    <xf numFmtId="166" fontId="19" fillId="0" borderId="18" xfId="2" applyNumberFormat="1" applyFont="1" applyBorder="1" applyAlignment="1">
      <alignment horizontal="center" vertical="center"/>
    </xf>
    <xf numFmtId="166" fontId="19" fillId="0" borderId="19" xfId="2" applyNumberFormat="1" applyFont="1" applyBorder="1" applyAlignment="1">
      <alignment horizontal="center" vertical="center"/>
    </xf>
    <xf numFmtId="166" fontId="9" fillId="0" borderId="17" xfId="2" applyNumberFormat="1" applyFont="1" applyBorder="1" applyAlignment="1">
      <alignment horizontal="center" vertical="center"/>
    </xf>
    <xf numFmtId="166" fontId="9" fillId="0" borderId="18" xfId="2" applyNumberFormat="1" applyFont="1" applyBorder="1" applyAlignment="1">
      <alignment horizontal="center" vertical="center"/>
    </xf>
    <xf numFmtId="166" fontId="19" fillId="0" borderId="25" xfId="2" applyNumberFormat="1" applyFont="1" applyBorder="1" applyAlignment="1">
      <alignment horizontal="center" vertical="center"/>
    </xf>
    <xf numFmtId="166" fontId="9" fillId="0" borderId="16" xfId="2" applyNumberFormat="1" applyFont="1" applyBorder="1" applyAlignment="1">
      <alignment horizontal="center" vertical="center"/>
    </xf>
    <xf numFmtId="166" fontId="9" fillId="0" borderId="19" xfId="2" applyNumberFormat="1" applyFont="1" applyBorder="1" applyAlignment="1">
      <alignment horizontal="center" vertical="center"/>
    </xf>
    <xf numFmtId="166" fontId="9" fillId="0" borderId="25" xfId="2" applyNumberFormat="1" applyFont="1" applyBorder="1" applyAlignment="1">
      <alignment horizontal="center" vertical="center"/>
    </xf>
    <xf numFmtId="166" fontId="9" fillId="0" borderId="40" xfId="2" applyNumberFormat="1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41" xfId="2" applyFont="1" applyBorder="1" applyAlignment="1">
      <alignment horizontal="center" vertical="center" wrapText="1"/>
    </xf>
    <xf numFmtId="0" fontId="20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14" fontId="20" fillId="0" borderId="0" xfId="2" applyNumberFormat="1" applyFont="1" applyAlignment="1">
      <alignment vertical="center"/>
    </xf>
    <xf numFmtId="165" fontId="21" fillId="0" borderId="0" xfId="2" applyNumberFormat="1" applyFont="1" applyAlignment="1">
      <alignment vertical="center"/>
    </xf>
    <xf numFmtId="2" fontId="20" fillId="0" borderId="0" xfId="2" applyNumberFormat="1" applyFont="1" applyAlignment="1">
      <alignment vertical="center"/>
    </xf>
    <xf numFmtId="0" fontId="13" fillId="2" borderId="48" xfId="2" applyFont="1" applyFill="1" applyBorder="1" applyAlignment="1">
      <alignment vertical="center"/>
    </xf>
    <xf numFmtId="0" fontId="9" fillId="0" borderId="9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9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7" fillId="2" borderId="45" xfId="8" applyFont="1" applyFill="1" applyBorder="1" applyAlignment="1">
      <alignment horizontal="center" vertical="center" wrapText="1"/>
    </xf>
    <xf numFmtId="0" fontId="17" fillId="2" borderId="46" xfId="8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1" xfId="2" applyFont="1" applyFill="1" applyBorder="1" applyAlignment="1">
      <alignment horizontal="center" vertical="center"/>
    </xf>
    <xf numFmtId="0" fontId="13" fillId="2" borderId="47" xfId="2" applyFont="1" applyFill="1" applyBorder="1" applyAlignment="1">
      <alignment horizontal="center" vertical="center"/>
    </xf>
    <xf numFmtId="0" fontId="13" fillId="2" borderId="48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3" fillId="2" borderId="55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2" fontId="17" fillId="2" borderId="45" xfId="8" applyNumberFormat="1" applyFont="1" applyFill="1" applyBorder="1" applyAlignment="1">
      <alignment horizontal="center" vertical="center" wrapText="1"/>
    </xf>
    <xf numFmtId="2" fontId="17" fillId="2" borderId="46" xfId="8" applyNumberFormat="1" applyFont="1" applyFill="1" applyBorder="1" applyAlignment="1">
      <alignment horizontal="center" vertical="center" wrapText="1"/>
    </xf>
    <xf numFmtId="0" fontId="17" fillId="2" borderId="45" xfId="2" applyFont="1" applyFill="1" applyBorder="1" applyAlignment="1">
      <alignment horizontal="center" vertical="center" wrapText="1"/>
    </xf>
    <xf numFmtId="0" fontId="17" fillId="2" borderId="46" xfId="2" applyFont="1" applyFill="1" applyBorder="1" applyAlignment="1">
      <alignment horizontal="center" vertical="center" wrapText="1"/>
    </xf>
    <xf numFmtId="0" fontId="17" fillId="2" borderId="58" xfId="2" applyFont="1" applyFill="1" applyBorder="1" applyAlignment="1">
      <alignment horizontal="center" vertical="center" wrapText="1"/>
    </xf>
    <xf numFmtId="0" fontId="17" fillId="2" borderId="59" xfId="2" applyFont="1" applyFill="1" applyBorder="1" applyAlignment="1">
      <alignment horizontal="center" vertical="center" wrapText="1"/>
    </xf>
    <xf numFmtId="165" fontId="15" fillId="0" borderId="10" xfId="2" applyNumberFormat="1" applyFont="1" applyBorder="1" applyAlignment="1">
      <alignment horizontal="left" vertical="center"/>
    </xf>
    <xf numFmtId="165" fontId="15" fillId="0" borderId="5" xfId="2" applyNumberFormat="1" applyFont="1" applyBorder="1" applyAlignment="1">
      <alignment horizontal="left" vertical="center"/>
    </xf>
    <xf numFmtId="165" fontId="15" fillId="0" borderId="20" xfId="2" applyNumberFormat="1" applyFont="1" applyBorder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20" xfId="2" applyNumberFormat="1" applyFont="1" applyFill="1" applyBorder="1" applyAlignment="1">
      <alignment horizontal="center" vertical="center"/>
    </xf>
    <xf numFmtId="14" fontId="17" fillId="2" borderId="45" xfId="8" applyNumberFormat="1" applyFont="1" applyFill="1" applyBorder="1" applyAlignment="1">
      <alignment horizontal="center" vertical="center" wrapText="1"/>
    </xf>
    <xf numFmtId="14" fontId="17" fillId="2" borderId="46" xfId="8" applyNumberFormat="1" applyFont="1" applyFill="1" applyBorder="1" applyAlignment="1">
      <alignment horizontal="center" vertical="center" wrapText="1"/>
    </xf>
    <xf numFmtId="0" fontId="22" fillId="0" borderId="44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3" fillId="0" borderId="6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7" fillId="2" borderId="61" xfId="8" applyFont="1" applyFill="1" applyBorder="1" applyAlignment="1">
      <alignment horizontal="center" vertical="center" wrapText="1"/>
    </xf>
    <xf numFmtId="0" fontId="17" fillId="2" borderId="62" xfId="8" applyFont="1" applyFill="1" applyBorder="1" applyAlignment="1">
      <alignment horizontal="center" vertical="center" wrapText="1"/>
    </xf>
    <xf numFmtId="0" fontId="17" fillId="2" borderId="63" xfId="2" applyFont="1" applyFill="1" applyBorder="1" applyAlignment="1">
      <alignment horizontal="center" vertical="center"/>
    </xf>
    <xf numFmtId="0" fontId="17" fillId="2" borderId="64" xfId="2" applyFont="1" applyFill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1" fillId="0" borderId="52" xfId="2" applyFont="1" applyBorder="1" applyAlignment="1">
      <alignment horizontal="center" vertical="center"/>
    </xf>
    <xf numFmtId="0" fontId="21" fillId="0" borderId="53" xfId="2" applyFont="1" applyBorder="1" applyAlignment="1">
      <alignment horizontal="center" vertical="center"/>
    </xf>
    <xf numFmtId="0" fontId="21" fillId="0" borderId="54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17" fillId="2" borderId="56" xfId="8" applyFont="1" applyFill="1" applyBorder="1" applyAlignment="1">
      <alignment horizontal="center" vertical="center" wrapText="1"/>
    </xf>
    <xf numFmtId="0" fontId="17" fillId="2" borderId="57" xfId="8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76200</xdr:colOff>
      <xdr:row>2</xdr:row>
      <xdr:rowOff>171450</xdr:rowOff>
    </xdr:to>
    <xdr:pic>
      <xdr:nvPicPr>
        <xdr:cNvPr id="1080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542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0</xdr:row>
      <xdr:rowOff>28575</xdr:rowOff>
    </xdr:from>
    <xdr:to>
      <xdr:col>2</xdr:col>
      <xdr:colOff>714375</xdr:colOff>
      <xdr:row>2</xdr:row>
      <xdr:rowOff>171450</xdr:rowOff>
    </xdr:to>
    <xdr:pic>
      <xdr:nvPicPr>
        <xdr:cNvPr id="1081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8575"/>
          <a:ext cx="10477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257175</xdr:colOff>
      <xdr:row>0</xdr:row>
      <xdr:rowOff>0</xdr:rowOff>
    </xdr:from>
    <xdr:to>
      <xdr:col>11</xdr:col>
      <xdr:colOff>1104900</xdr:colOff>
      <xdr:row>3</xdr:row>
      <xdr:rowOff>9525</xdr:rowOff>
    </xdr:to>
    <xdr:pic>
      <xdr:nvPicPr>
        <xdr:cNvPr id="1082" name="Рисунок 3" descr="Coat of arms of Omsk Oblast.sv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0"/>
          <a:ext cx="8477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AA124"/>
  <sheetViews>
    <sheetView tabSelected="1" view="pageBreakPreview" zoomScale="80" zoomScaleNormal="70" zoomScaleSheetLayoutView="80" zoomScalePageLayoutView="50" workbookViewId="0">
      <selection activeCell="A10" sqref="A10:L10"/>
    </sheetView>
  </sheetViews>
  <sheetFormatPr defaultRowHeight="12.75" x14ac:dyDescent="0.2"/>
  <cols>
    <col min="1" max="1" width="7" style="2" customWidth="1"/>
    <col min="2" max="2" width="7.85546875" style="56" customWidth="1"/>
    <col min="3" max="3" width="14.7109375" style="56" customWidth="1"/>
    <col min="4" max="4" width="23.5703125" style="2" customWidth="1"/>
    <col min="5" max="5" width="11.7109375" style="19" customWidth="1"/>
    <col min="6" max="6" width="10.28515625" style="2" customWidth="1"/>
    <col min="7" max="7" width="28.28515625" style="2" customWidth="1"/>
    <col min="8" max="8" width="13.140625" style="45" customWidth="1"/>
    <col min="9" max="9" width="16.5703125" style="2" customWidth="1"/>
    <col min="10" max="10" width="10.85546875" style="52" customWidth="1"/>
    <col min="11" max="11" width="13.28515625" style="2" customWidth="1"/>
    <col min="12" max="12" width="18.7109375" style="2" customWidth="1"/>
    <col min="13" max="16384" width="9.140625" style="2"/>
  </cols>
  <sheetData>
    <row r="1" spans="1:27" ht="21.75" customHeight="1" x14ac:dyDescent="0.2">
      <c r="A1" s="217" t="s">
        <v>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27" ht="21.75" customHeight="1" x14ac:dyDescent="0.2">
      <c r="A2" s="217" t="s">
        <v>35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1:27" ht="21.75" customHeight="1" x14ac:dyDescent="0.2">
      <c r="A3" s="217" t="s">
        <v>10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1:27" ht="21.75" customHeight="1" x14ac:dyDescent="0.2">
      <c r="A4" s="217" t="s">
        <v>36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9" customHeight="1" x14ac:dyDescent="0.2">
      <c r="A5" s="218" t="s">
        <v>46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27" s="3" customFormat="1" ht="28.5" x14ac:dyDescent="0.2">
      <c r="A6" s="219" t="s">
        <v>34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2"/>
      <c r="N6" s="22"/>
      <c r="O6" s="22"/>
      <c r="P6" s="22"/>
      <c r="Q6" s="22"/>
      <c r="R6" s="22"/>
      <c r="S6" s="22"/>
      <c r="T6" s="22"/>
    </row>
    <row r="7" spans="1:27" s="3" customFormat="1" ht="18" customHeight="1" x14ac:dyDescent="0.2">
      <c r="A7" s="241" t="s">
        <v>15</v>
      </c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</row>
    <row r="8" spans="1:27" s="3" customFormat="1" ht="4.5" customHeight="1" thickBot="1" x14ac:dyDescent="0.25">
      <c r="A8" s="237" t="s">
        <v>46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</row>
    <row r="9" spans="1:27" ht="19.5" customHeight="1" thickTop="1" x14ac:dyDescent="0.2">
      <c r="A9" s="238" t="s">
        <v>20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40"/>
    </row>
    <row r="10" spans="1:27" ht="18" customHeight="1" x14ac:dyDescent="0.2">
      <c r="A10" s="220" t="s">
        <v>43</v>
      </c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2"/>
    </row>
    <row r="11" spans="1:27" ht="19.5" customHeight="1" x14ac:dyDescent="0.2">
      <c r="A11" s="220" t="s">
        <v>231</v>
      </c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2"/>
    </row>
    <row r="12" spans="1:27" ht="5.25" customHeight="1" x14ac:dyDescent="0.2">
      <c r="A12" s="228" t="s">
        <v>46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30"/>
    </row>
    <row r="13" spans="1:27" ht="15.75" x14ac:dyDescent="0.2">
      <c r="A13" s="231" t="s">
        <v>202</v>
      </c>
      <c r="B13" s="232"/>
      <c r="C13" s="232"/>
      <c r="D13" s="232"/>
      <c r="E13" s="4"/>
      <c r="F13" s="92" t="s">
        <v>203</v>
      </c>
      <c r="G13" s="92"/>
      <c r="H13" s="23"/>
      <c r="J13" s="24"/>
      <c r="K13" s="5"/>
      <c r="L13" s="6" t="s">
        <v>223</v>
      </c>
    </row>
    <row r="14" spans="1:27" ht="15.75" x14ac:dyDescent="0.2">
      <c r="A14" s="191" t="s">
        <v>213</v>
      </c>
      <c r="B14" s="192"/>
      <c r="C14" s="192"/>
      <c r="D14" s="192"/>
      <c r="E14" s="7"/>
      <c r="F14" s="84" t="s">
        <v>204</v>
      </c>
      <c r="G14" s="84"/>
      <c r="H14" s="25"/>
      <c r="J14" s="26"/>
      <c r="K14" s="8"/>
      <c r="L14" s="9" t="s">
        <v>224</v>
      </c>
    </row>
    <row r="15" spans="1:27" ht="15" x14ac:dyDescent="0.2">
      <c r="A15" s="195" t="s">
        <v>9</v>
      </c>
      <c r="B15" s="196"/>
      <c r="C15" s="196"/>
      <c r="D15" s="196"/>
      <c r="E15" s="196"/>
      <c r="F15" s="196"/>
      <c r="G15" s="197"/>
      <c r="H15" s="223" t="s">
        <v>1</v>
      </c>
      <c r="I15" s="224"/>
      <c r="J15" s="224"/>
      <c r="K15" s="224"/>
      <c r="L15" s="225"/>
    </row>
    <row r="16" spans="1:27" ht="15" x14ac:dyDescent="0.2">
      <c r="A16" s="27" t="s">
        <v>16</v>
      </c>
      <c r="B16" s="10"/>
      <c r="C16" s="10"/>
      <c r="D16" s="28"/>
      <c r="E16" s="29"/>
      <c r="F16" s="28"/>
      <c r="G16" s="28"/>
      <c r="H16" s="214" t="s">
        <v>205</v>
      </c>
      <c r="I16" s="215"/>
      <c r="J16" s="215"/>
      <c r="K16" s="215"/>
      <c r="L16" s="216"/>
    </row>
    <row r="17" spans="1:12" ht="15" x14ac:dyDescent="0.2">
      <c r="A17" s="27" t="s">
        <v>17</v>
      </c>
      <c r="B17" s="10"/>
      <c r="C17" s="10"/>
      <c r="D17" s="11"/>
      <c r="E17" s="60"/>
      <c r="F17" s="30"/>
      <c r="G17" s="29" t="s">
        <v>29</v>
      </c>
      <c r="H17" s="214" t="s">
        <v>210</v>
      </c>
      <c r="I17" s="215"/>
      <c r="J17" s="215"/>
      <c r="K17" s="215"/>
      <c r="L17" s="216"/>
    </row>
    <row r="18" spans="1:12" ht="15" x14ac:dyDescent="0.2">
      <c r="A18" s="27" t="s">
        <v>18</v>
      </c>
      <c r="B18" s="10"/>
      <c r="C18" s="10"/>
      <c r="D18" s="11"/>
      <c r="E18" s="60"/>
      <c r="F18" s="30"/>
      <c r="G18" s="29" t="s">
        <v>30</v>
      </c>
      <c r="H18" s="214" t="s">
        <v>211</v>
      </c>
      <c r="I18" s="215"/>
      <c r="J18" s="215"/>
      <c r="K18" s="215"/>
      <c r="L18" s="216"/>
    </row>
    <row r="19" spans="1:12" ht="16.5" thickBot="1" x14ac:dyDescent="0.25">
      <c r="A19" s="27" t="s">
        <v>14</v>
      </c>
      <c r="B19" s="88"/>
      <c r="C19" s="88"/>
      <c r="D19" s="30"/>
      <c r="F19" s="94"/>
      <c r="G19" s="31" t="s">
        <v>31</v>
      </c>
      <c r="H19" s="90" t="s">
        <v>215</v>
      </c>
      <c r="J19" s="12">
        <v>36</v>
      </c>
      <c r="K19" s="59"/>
      <c r="L19" s="85" t="s">
        <v>214</v>
      </c>
    </row>
    <row r="20" spans="1:12" ht="7.5" customHeight="1" thickTop="1" thickBot="1" x14ac:dyDescent="0.25">
      <c r="A20" s="13"/>
      <c r="B20" s="14"/>
      <c r="C20" s="14"/>
      <c r="D20" s="15"/>
      <c r="E20" s="16"/>
      <c r="F20" s="15"/>
      <c r="G20" s="15"/>
      <c r="H20" s="32"/>
      <c r="I20" s="15"/>
      <c r="J20" s="33"/>
      <c r="K20" s="15"/>
      <c r="L20" s="17"/>
    </row>
    <row r="21" spans="1:12" s="18" customFormat="1" ht="21" customHeight="1" thickTop="1" x14ac:dyDescent="0.2">
      <c r="A21" s="235" t="s">
        <v>6</v>
      </c>
      <c r="B21" s="193" t="s">
        <v>12</v>
      </c>
      <c r="C21" s="193" t="s">
        <v>32</v>
      </c>
      <c r="D21" s="193" t="s">
        <v>2</v>
      </c>
      <c r="E21" s="226" t="s">
        <v>28</v>
      </c>
      <c r="F21" s="193" t="s">
        <v>8</v>
      </c>
      <c r="G21" s="233" t="s">
        <v>219</v>
      </c>
      <c r="H21" s="242" t="s">
        <v>7</v>
      </c>
      <c r="I21" s="193" t="s">
        <v>24</v>
      </c>
      <c r="J21" s="208" t="s">
        <v>21</v>
      </c>
      <c r="K21" s="210" t="s">
        <v>23</v>
      </c>
      <c r="L21" s="212" t="s">
        <v>13</v>
      </c>
    </row>
    <row r="22" spans="1:12" s="18" customFormat="1" ht="13.5" customHeight="1" thickBot="1" x14ac:dyDescent="0.25">
      <c r="A22" s="236"/>
      <c r="B22" s="194"/>
      <c r="C22" s="194"/>
      <c r="D22" s="194"/>
      <c r="E22" s="227"/>
      <c r="F22" s="194"/>
      <c r="G22" s="234"/>
      <c r="H22" s="243"/>
      <c r="I22" s="194"/>
      <c r="J22" s="209"/>
      <c r="K22" s="211"/>
      <c r="L22" s="213"/>
    </row>
    <row r="23" spans="1:12" ht="21.75" customHeight="1" x14ac:dyDescent="0.2">
      <c r="A23" s="135">
        <v>1</v>
      </c>
      <c r="B23" s="95">
        <v>1</v>
      </c>
      <c r="C23" s="95">
        <v>10007454028</v>
      </c>
      <c r="D23" s="96" t="s">
        <v>44</v>
      </c>
      <c r="E23" s="97" t="s">
        <v>45</v>
      </c>
      <c r="F23" s="98" t="s">
        <v>22</v>
      </c>
      <c r="G23" s="64" t="s">
        <v>216</v>
      </c>
      <c r="H23" s="62">
        <v>3.114837962962963E-2</v>
      </c>
      <c r="I23" s="163" t="s">
        <v>46</v>
      </c>
      <c r="J23" s="111">
        <f>IFERROR($J$19*3600/(HOUR(H23)*3600+MINUTE(H23)*60+SECOND(H23)),"")</f>
        <v>48.16053511705686</v>
      </c>
      <c r="K23" s="110" t="s">
        <v>22</v>
      </c>
      <c r="L23" s="136"/>
    </row>
    <row r="24" spans="1:12" ht="21.75" customHeight="1" x14ac:dyDescent="0.2">
      <c r="A24" s="137">
        <f>A23</f>
        <v>1</v>
      </c>
      <c r="B24" s="72">
        <v>2</v>
      </c>
      <c r="C24" s="73">
        <v>10014388417</v>
      </c>
      <c r="D24" s="99" t="s">
        <v>47</v>
      </c>
      <c r="E24" s="100" t="s">
        <v>48</v>
      </c>
      <c r="F24" s="101" t="s">
        <v>22</v>
      </c>
      <c r="G24" s="173" t="str">
        <f>G23</f>
        <v>Московская область</v>
      </c>
      <c r="H24" s="102">
        <f>H23</f>
        <v>3.114837962962963E-2</v>
      </c>
      <c r="I24" s="164" t="s">
        <v>46</v>
      </c>
      <c r="J24" s="109">
        <f>J23</f>
        <v>48.16053511705686</v>
      </c>
      <c r="K24" s="72" t="s">
        <v>22</v>
      </c>
      <c r="L24" s="138"/>
    </row>
    <row r="25" spans="1:12" ht="21.75" customHeight="1" x14ac:dyDescent="0.2">
      <c r="A25" s="137">
        <f>A23</f>
        <v>1</v>
      </c>
      <c r="B25" s="73">
        <v>3</v>
      </c>
      <c r="C25" s="73">
        <v>10002652528</v>
      </c>
      <c r="D25" s="99" t="s">
        <v>49</v>
      </c>
      <c r="E25" s="100" t="s">
        <v>50</v>
      </c>
      <c r="F25" s="101" t="s">
        <v>19</v>
      </c>
      <c r="G25" s="173" t="str">
        <f>G23</f>
        <v>Московская область</v>
      </c>
      <c r="H25" s="102">
        <f>H23</f>
        <v>3.114837962962963E-2</v>
      </c>
      <c r="I25" s="164" t="s">
        <v>46</v>
      </c>
      <c r="J25" s="104">
        <f>J23</f>
        <v>48.16053511705686</v>
      </c>
      <c r="K25" s="72" t="s">
        <v>22</v>
      </c>
      <c r="L25" s="138"/>
    </row>
    <row r="26" spans="1:12" ht="21.75" customHeight="1" thickBot="1" x14ac:dyDescent="0.25">
      <c r="A26" s="139">
        <f>A23</f>
        <v>1</v>
      </c>
      <c r="B26" s="74">
        <v>4</v>
      </c>
      <c r="C26" s="74">
        <v>10005953861</v>
      </c>
      <c r="D26" s="81" t="s">
        <v>51</v>
      </c>
      <c r="E26" s="82" t="s">
        <v>52</v>
      </c>
      <c r="F26" s="83" t="s">
        <v>19</v>
      </c>
      <c r="G26" s="174" t="str">
        <f>G23</f>
        <v>Московская область</v>
      </c>
      <c r="H26" s="105">
        <f>H23</f>
        <v>3.114837962962963E-2</v>
      </c>
      <c r="I26" s="165" t="s">
        <v>46</v>
      </c>
      <c r="J26" s="107">
        <f>J23</f>
        <v>48.16053511705686</v>
      </c>
      <c r="K26" s="77" t="s">
        <v>22</v>
      </c>
      <c r="L26" s="140"/>
    </row>
    <row r="27" spans="1:12" ht="21.75" customHeight="1" x14ac:dyDescent="0.2">
      <c r="A27" s="135">
        <v>2</v>
      </c>
      <c r="B27" s="95">
        <v>13</v>
      </c>
      <c r="C27" s="95">
        <v>10004520887</v>
      </c>
      <c r="D27" s="96" t="s">
        <v>69</v>
      </c>
      <c r="E27" s="97" t="s">
        <v>70</v>
      </c>
      <c r="F27" s="98" t="s">
        <v>19</v>
      </c>
      <c r="G27" s="64" t="s">
        <v>217</v>
      </c>
      <c r="H27" s="62">
        <v>3.1153240740740742E-2</v>
      </c>
      <c r="I27" s="163">
        <f>H27-$H$23</f>
        <v>4.8611111111117322E-6</v>
      </c>
      <c r="J27" s="111">
        <f>IFERROR($J$19*3600/(HOUR(H27)*3600+MINUTE(H27)*60+SECOND(H27)),"")</f>
        <v>48.142644873699851</v>
      </c>
      <c r="K27" s="110"/>
      <c r="L27" s="136"/>
    </row>
    <row r="28" spans="1:12" ht="21.75" customHeight="1" x14ac:dyDescent="0.2">
      <c r="A28" s="137">
        <f>A27</f>
        <v>2</v>
      </c>
      <c r="B28" s="72">
        <v>14</v>
      </c>
      <c r="C28" s="73">
        <v>10006795438</v>
      </c>
      <c r="D28" s="99" t="s">
        <v>71</v>
      </c>
      <c r="E28" s="100" t="s">
        <v>72</v>
      </c>
      <c r="F28" s="101" t="s">
        <v>19</v>
      </c>
      <c r="G28" s="173" t="str">
        <f>G27</f>
        <v>Санкт-Петербург</v>
      </c>
      <c r="H28" s="102">
        <f>H27</f>
        <v>3.1153240740740742E-2</v>
      </c>
      <c r="I28" s="164">
        <f>I27</f>
        <v>4.8611111111117322E-6</v>
      </c>
      <c r="J28" s="109">
        <f>J27</f>
        <v>48.142644873699851</v>
      </c>
      <c r="K28" s="72"/>
      <c r="L28" s="138"/>
    </row>
    <row r="29" spans="1:12" ht="21.75" customHeight="1" x14ac:dyDescent="0.2">
      <c r="A29" s="137">
        <f>A27</f>
        <v>2</v>
      </c>
      <c r="B29" s="73">
        <v>15</v>
      </c>
      <c r="C29" s="73">
        <v>10008855878</v>
      </c>
      <c r="D29" s="99" t="s">
        <v>73</v>
      </c>
      <c r="E29" s="100" t="s">
        <v>74</v>
      </c>
      <c r="F29" s="101" t="s">
        <v>22</v>
      </c>
      <c r="G29" s="173" t="str">
        <f>G27</f>
        <v>Санкт-Петербург</v>
      </c>
      <c r="H29" s="102">
        <f>H27</f>
        <v>3.1153240740740742E-2</v>
      </c>
      <c r="I29" s="164">
        <f>I27</f>
        <v>4.8611111111117322E-6</v>
      </c>
      <c r="J29" s="104">
        <f>J27</f>
        <v>48.142644873699851</v>
      </c>
      <c r="K29" s="72"/>
      <c r="L29" s="138"/>
    </row>
    <row r="30" spans="1:12" ht="21.75" customHeight="1" thickBot="1" x14ac:dyDescent="0.25">
      <c r="A30" s="139">
        <f>A27</f>
        <v>2</v>
      </c>
      <c r="B30" s="74">
        <v>16</v>
      </c>
      <c r="C30" s="74">
        <v>10010165277</v>
      </c>
      <c r="D30" s="81" t="s">
        <v>75</v>
      </c>
      <c r="E30" s="82" t="s">
        <v>76</v>
      </c>
      <c r="F30" s="83" t="s">
        <v>22</v>
      </c>
      <c r="G30" s="174" t="str">
        <f>G27</f>
        <v>Санкт-Петербург</v>
      </c>
      <c r="H30" s="105">
        <f>H27</f>
        <v>3.1153240740740742E-2</v>
      </c>
      <c r="I30" s="165">
        <f>I27</f>
        <v>4.8611111111117322E-6</v>
      </c>
      <c r="J30" s="107">
        <f>J27</f>
        <v>48.142644873699851</v>
      </c>
      <c r="K30" s="77"/>
      <c r="L30" s="140"/>
    </row>
    <row r="31" spans="1:12" ht="21.75" customHeight="1" x14ac:dyDescent="0.2">
      <c r="A31" s="141">
        <v>3</v>
      </c>
      <c r="B31" s="65">
        <v>25</v>
      </c>
      <c r="C31" s="65">
        <v>10013927766</v>
      </c>
      <c r="D31" s="66" t="s">
        <v>93</v>
      </c>
      <c r="E31" s="67" t="s">
        <v>94</v>
      </c>
      <c r="F31" s="68" t="s">
        <v>26</v>
      </c>
      <c r="G31" s="68" t="s">
        <v>218</v>
      </c>
      <c r="H31" s="78">
        <v>3.1275115740740739E-2</v>
      </c>
      <c r="I31" s="166">
        <f>H31-$H$23</f>
        <v>1.2673611111110872E-4</v>
      </c>
      <c r="J31" s="79">
        <f>IFERROR($J$19*3600/(HOUR(H31)*3600+MINUTE(H31)*60+SECOND(H31)),"")</f>
        <v>47.964470762398221</v>
      </c>
      <c r="K31" s="72"/>
      <c r="L31" s="138"/>
    </row>
    <row r="32" spans="1:12" ht="21.75" customHeight="1" x14ac:dyDescent="0.2">
      <c r="A32" s="142">
        <f>A31</f>
        <v>3</v>
      </c>
      <c r="B32" s="72">
        <v>26</v>
      </c>
      <c r="C32" s="65">
        <v>10034917253</v>
      </c>
      <c r="D32" s="66" t="s">
        <v>95</v>
      </c>
      <c r="E32" s="67" t="s">
        <v>96</v>
      </c>
      <c r="F32" s="68" t="s">
        <v>22</v>
      </c>
      <c r="G32" s="108" t="str">
        <f>G31</f>
        <v>Москва</v>
      </c>
      <c r="H32" s="102">
        <f>H31</f>
        <v>3.1275115740740739E-2</v>
      </c>
      <c r="I32" s="164">
        <f>I31</f>
        <v>1.2673611111110872E-4</v>
      </c>
      <c r="J32" s="104">
        <f>J31</f>
        <v>47.964470762398221</v>
      </c>
      <c r="K32" s="72"/>
      <c r="L32" s="138"/>
    </row>
    <row r="33" spans="1:12" ht="21.75" customHeight="1" x14ac:dyDescent="0.2">
      <c r="A33" s="142">
        <f>A31</f>
        <v>3</v>
      </c>
      <c r="B33" s="73">
        <v>27</v>
      </c>
      <c r="C33" s="65">
        <v>10009047959</v>
      </c>
      <c r="D33" s="66" t="s">
        <v>97</v>
      </c>
      <c r="E33" s="67" t="s">
        <v>98</v>
      </c>
      <c r="F33" s="68" t="s">
        <v>22</v>
      </c>
      <c r="G33" s="108" t="str">
        <f>G31</f>
        <v>Москва</v>
      </c>
      <c r="H33" s="102">
        <f>H31</f>
        <v>3.1275115740740739E-2</v>
      </c>
      <c r="I33" s="164">
        <f>I31</f>
        <v>1.2673611111110872E-4</v>
      </c>
      <c r="J33" s="104">
        <f>J31</f>
        <v>47.964470762398221</v>
      </c>
      <c r="K33" s="72"/>
      <c r="L33" s="138"/>
    </row>
    <row r="34" spans="1:12" ht="21.75" customHeight="1" thickBot="1" x14ac:dyDescent="0.25">
      <c r="A34" s="143">
        <f>A31</f>
        <v>3</v>
      </c>
      <c r="B34" s="74">
        <v>28</v>
      </c>
      <c r="C34" s="175">
        <v>10006886576</v>
      </c>
      <c r="D34" s="114" t="s">
        <v>99</v>
      </c>
      <c r="E34" s="115" t="s">
        <v>100</v>
      </c>
      <c r="F34" s="93" t="s">
        <v>25</v>
      </c>
      <c r="G34" s="113" t="str">
        <f>G31</f>
        <v>Москва</v>
      </c>
      <c r="H34" s="105">
        <f>H31</f>
        <v>3.1275115740740739E-2</v>
      </c>
      <c r="I34" s="165">
        <f>I31</f>
        <v>1.2673611111110872E-4</v>
      </c>
      <c r="J34" s="107">
        <f>J31</f>
        <v>47.964470762398221</v>
      </c>
      <c r="K34" s="77"/>
      <c r="L34" s="140"/>
    </row>
    <row r="35" spans="1:12" ht="21.75" customHeight="1" x14ac:dyDescent="0.2">
      <c r="A35" s="141">
        <v>4</v>
      </c>
      <c r="B35" s="65">
        <v>17</v>
      </c>
      <c r="C35" s="95">
        <v>10010168412</v>
      </c>
      <c r="D35" s="96" t="s">
        <v>77</v>
      </c>
      <c r="E35" s="97" t="s">
        <v>78</v>
      </c>
      <c r="F35" s="98" t="s">
        <v>22</v>
      </c>
      <c r="G35" s="68" t="s">
        <v>217</v>
      </c>
      <c r="H35" s="70">
        <v>3.1420601851851852E-2</v>
      </c>
      <c r="I35" s="167">
        <f>H35-$H$23</f>
        <v>2.7222222222222231E-4</v>
      </c>
      <c r="J35" s="71">
        <f>IFERROR($J$19*3600/(HOUR(H35)*3600+MINUTE(H35)*60+SECOND(H35)),"")</f>
        <v>47.734806629834253</v>
      </c>
      <c r="K35" s="72"/>
      <c r="L35" s="138"/>
    </row>
    <row r="36" spans="1:12" ht="21.75" customHeight="1" x14ac:dyDescent="0.2">
      <c r="A36" s="142">
        <f>A35</f>
        <v>4</v>
      </c>
      <c r="B36" s="72">
        <v>18</v>
      </c>
      <c r="C36" s="65">
        <v>10015769150</v>
      </c>
      <c r="D36" s="66" t="s">
        <v>79</v>
      </c>
      <c r="E36" s="67" t="s">
        <v>80</v>
      </c>
      <c r="F36" s="68" t="s">
        <v>22</v>
      </c>
      <c r="G36" s="108" t="str">
        <f>G35</f>
        <v>Санкт-Петербург</v>
      </c>
      <c r="H36" s="102">
        <f>H35</f>
        <v>3.1420601851851852E-2</v>
      </c>
      <c r="I36" s="164">
        <f>I35</f>
        <v>2.7222222222222231E-4</v>
      </c>
      <c r="J36" s="104">
        <f>J35</f>
        <v>47.734806629834253</v>
      </c>
      <c r="K36" s="72"/>
      <c r="L36" s="138"/>
    </row>
    <row r="37" spans="1:12" ht="21.75" customHeight="1" x14ac:dyDescent="0.2">
      <c r="A37" s="142">
        <f>A35</f>
        <v>4</v>
      </c>
      <c r="B37" s="73">
        <v>19</v>
      </c>
      <c r="C37" s="65">
        <v>10015314361</v>
      </c>
      <c r="D37" s="66" t="s">
        <v>81</v>
      </c>
      <c r="E37" s="67" t="s">
        <v>82</v>
      </c>
      <c r="F37" s="68" t="s">
        <v>19</v>
      </c>
      <c r="G37" s="108" t="str">
        <f>G35</f>
        <v>Санкт-Петербург</v>
      </c>
      <c r="H37" s="102">
        <f>H35</f>
        <v>3.1420601851851852E-2</v>
      </c>
      <c r="I37" s="164">
        <f>I35</f>
        <v>2.7222222222222231E-4</v>
      </c>
      <c r="J37" s="104">
        <f>J35</f>
        <v>47.734806629834253</v>
      </c>
      <c r="K37" s="72"/>
      <c r="L37" s="138"/>
    </row>
    <row r="38" spans="1:12" ht="21.75" customHeight="1" thickBot="1" x14ac:dyDescent="0.25">
      <c r="A38" s="143">
        <f>A35</f>
        <v>4</v>
      </c>
      <c r="B38" s="74">
        <v>20</v>
      </c>
      <c r="C38" s="175">
        <v>10015265659</v>
      </c>
      <c r="D38" s="114" t="s">
        <v>83</v>
      </c>
      <c r="E38" s="115" t="s">
        <v>84</v>
      </c>
      <c r="F38" s="93" t="s">
        <v>19</v>
      </c>
      <c r="G38" s="113" t="str">
        <f>G35</f>
        <v>Санкт-Петербург</v>
      </c>
      <c r="H38" s="105">
        <f>H35</f>
        <v>3.1420601851851852E-2</v>
      </c>
      <c r="I38" s="165">
        <f>I35</f>
        <v>2.7222222222222231E-4</v>
      </c>
      <c r="J38" s="107">
        <f>J35</f>
        <v>47.734806629834253</v>
      </c>
      <c r="K38" s="77"/>
      <c r="L38" s="140"/>
    </row>
    <row r="39" spans="1:12" ht="21.75" customHeight="1" x14ac:dyDescent="0.2">
      <c r="A39" s="141">
        <v>5</v>
      </c>
      <c r="B39" s="65">
        <v>5</v>
      </c>
      <c r="C39" s="95">
        <v>10006473318</v>
      </c>
      <c r="D39" s="96" t="s">
        <v>53</v>
      </c>
      <c r="E39" s="97" t="s">
        <v>54</v>
      </c>
      <c r="F39" s="98" t="s">
        <v>19</v>
      </c>
      <c r="G39" s="68" t="s">
        <v>216</v>
      </c>
      <c r="H39" s="78">
        <v>3.1575347222222223E-2</v>
      </c>
      <c r="I39" s="167">
        <f>H39-$H$23</f>
        <v>4.2696759259259337E-4</v>
      </c>
      <c r="J39" s="71">
        <f>IFERROR($J$19*3600/(HOUR(H39)*3600+MINUTE(H39)*60+SECOND(H39)),"")</f>
        <v>47.507331378299121</v>
      </c>
      <c r="K39" s="72"/>
      <c r="L39" s="138"/>
    </row>
    <row r="40" spans="1:12" ht="21.75" customHeight="1" x14ac:dyDescent="0.2">
      <c r="A40" s="142">
        <f>A39</f>
        <v>5</v>
      </c>
      <c r="B40" s="72">
        <v>6</v>
      </c>
      <c r="C40" s="65">
        <v>10013772465</v>
      </c>
      <c r="D40" s="66" t="s">
        <v>55</v>
      </c>
      <c r="E40" s="67" t="s">
        <v>56</v>
      </c>
      <c r="F40" s="68" t="s">
        <v>22</v>
      </c>
      <c r="G40" s="108" t="str">
        <f>G39</f>
        <v>Московская область</v>
      </c>
      <c r="H40" s="102">
        <f>H39</f>
        <v>3.1575347222222223E-2</v>
      </c>
      <c r="I40" s="164">
        <f>I39</f>
        <v>4.2696759259259337E-4</v>
      </c>
      <c r="J40" s="104">
        <f>J39</f>
        <v>47.507331378299121</v>
      </c>
      <c r="K40" s="72"/>
      <c r="L40" s="138"/>
    </row>
    <row r="41" spans="1:12" ht="21.75" customHeight="1" x14ac:dyDescent="0.2">
      <c r="A41" s="142">
        <f>A39</f>
        <v>5</v>
      </c>
      <c r="B41" s="73">
        <v>7</v>
      </c>
      <c r="C41" s="65">
        <v>10034993035</v>
      </c>
      <c r="D41" s="66" t="s">
        <v>57</v>
      </c>
      <c r="E41" s="67" t="s">
        <v>58</v>
      </c>
      <c r="F41" s="68" t="s">
        <v>22</v>
      </c>
      <c r="G41" s="108" t="str">
        <f>G39</f>
        <v>Московская область</v>
      </c>
      <c r="H41" s="102">
        <f>H39</f>
        <v>3.1575347222222223E-2</v>
      </c>
      <c r="I41" s="164">
        <f>I39</f>
        <v>4.2696759259259337E-4</v>
      </c>
      <c r="J41" s="104">
        <f>J39</f>
        <v>47.507331378299121</v>
      </c>
      <c r="K41" s="72"/>
      <c r="L41" s="138"/>
    </row>
    <row r="42" spans="1:12" ht="21.75" customHeight="1" thickBot="1" x14ac:dyDescent="0.25">
      <c r="A42" s="144">
        <f>A39</f>
        <v>5</v>
      </c>
      <c r="B42" s="116">
        <v>8</v>
      </c>
      <c r="C42" s="175">
        <v>10034920990</v>
      </c>
      <c r="D42" s="114" t="s">
        <v>59</v>
      </c>
      <c r="E42" s="115" t="s">
        <v>60</v>
      </c>
      <c r="F42" s="93" t="s">
        <v>22</v>
      </c>
      <c r="G42" s="117" t="str">
        <f>G39</f>
        <v>Московская область</v>
      </c>
      <c r="H42" s="118">
        <f>H39</f>
        <v>3.1575347222222223E-2</v>
      </c>
      <c r="I42" s="168">
        <f>I39</f>
        <v>4.2696759259259337E-4</v>
      </c>
      <c r="J42" s="120">
        <f>J39</f>
        <v>47.507331378299121</v>
      </c>
      <c r="K42" s="121"/>
      <c r="L42" s="145"/>
    </row>
    <row r="43" spans="1:12" ht="21.75" customHeight="1" x14ac:dyDescent="0.2">
      <c r="A43" s="146">
        <v>6</v>
      </c>
      <c r="B43" s="95">
        <v>9</v>
      </c>
      <c r="C43" s="95">
        <v>10034929983</v>
      </c>
      <c r="D43" s="96" t="s">
        <v>61</v>
      </c>
      <c r="E43" s="97" t="s">
        <v>62</v>
      </c>
      <c r="F43" s="98" t="s">
        <v>22</v>
      </c>
      <c r="G43" s="98" t="s">
        <v>216</v>
      </c>
      <c r="H43" s="62">
        <v>3.2245370370370369E-2</v>
      </c>
      <c r="I43" s="169">
        <f>H43-$H$23</f>
        <v>1.0969907407407387E-3</v>
      </c>
      <c r="J43" s="63">
        <f>IFERROR($J$19*3600/(HOUR(H43)*3600+MINUTE(H43)*60+SECOND(H43)),"")</f>
        <v>46.518305814788228</v>
      </c>
      <c r="K43" s="64"/>
      <c r="L43" s="136"/>
    </row>
    <row r="44" spans="1:12" ht="21.75" customHeight="1" x14ac:dyDescent="0.2">
      <c r="A44" s="142">
        <f>A43</f>
        <v>6</v>
      </c>
      <c r="B44" s="72">
        <v>10</v>
      </c>
      <c r="C44" s="65">
        <v>10015856652</v>
      </c>
      <c r="D44" s="66" t="s">
        <v>63</v>
      </c>
      <c r="E44" s="67" t="s">
        <v>64</v>
      </c>
      <c r="F44" s="68" t="s">
        <v>22</v>
      </c>
      <c r="G44" s="108" t="str">
        <f>G43</f>
        <v>Московская область</v>
      </c>
      <c r="H44" s="102">
        <f>H43</f>
        <v>3.2245370370370369E-2</v>
      </c>
      <c r="I44" s="164">
        <f>I43</f>
        <v>1.0969907407407387E-3</v>
      </c>
      <c r="J44" s="104">
        <f>J43</f>
        <v>46.518305814788228</v>
      </c>
      <c r="K44" s="72"/>
      <c r="L44" s="138"/>
    </row>
    <row r="45" spans="1:12" ht="21.75" customHeight="1" x14ac:dyDescent="0.2">
      <c r="A45" s="142">
        <f>A43</f>
        <v>6</v>
      </c>
      <c r="B45" s="73">
        <v>11</v>
      </c>
      <c r="C45" s="65">
        <v>10036072664</v>
      </c>
      <c r="D45" s="66" t="s">
        <v>65</v>
      </c>
      <c r="E45" s="67" t="s">
        <v>66</v>
      </c>
      <c r="F45" s="68" t="s">
        <v>26</v>
      </c>
      <c r="G45" s="108" t="str">
        <f>G43</f>
        <v>Московская область</v>
      </c>
      <c r="H45" s="102">
        <f>H43</f>
        <v>3.2245370370370369E-2</v>
      </c>
      <c r="I45" s="164">
        <f>I43</f>
        <v>1.0969907407407387E-3</v>
      </c>
      <c r="J45" s="104">
        <f>J43</f>
        <v>46.518305814788228</v>
      </c>
      <c r="K45" s="72"/>
      <c r="L45" s="138"/>
    </row>
    <row r="46" spans="1:12" ht="21.75" customHeight="1" thickBot="1" x14ac:dyDescent="0.25">
      <c r="A46" s="143">
        <f>A43</f>
        <v>6</v>
      </c>
      <c r="B46" s="74">
        <v>12</v>
      </c>
      <c r="C46" s="176">
        <v>10102654979</v>
      </c>
      <c r="D46" s="122" t="s">
        <v>67</v>
      </c>
      <c r="E46" s="123" t="s">
        <v>68</v>
      </c>
      <c r="F46" s="124" t="s">
        <v>22</v>
      </c>
      <c r="G46" s="125" t="str">
        <f>G43</f>
        <v>Московская область</v>
      </c>
      <c r="H46" s="105">
        <f>H43</f>
        <v>3.2245370370370369E-2</v>
      </c>
      <c r="I46" s="165">
        <f>I43</f>
        <v>1.0969907407407387E-3</v>
      </c>
      <c r="J46" s="107">
        <f>J43</f>
        <v>46.518305814788228</v>
      </c>
      <c r="K46" s="77"/>
      <c r="L46" s="140"/>
    </row>
    <row r="47" spans="1:12" ht="21.75" customHeight="1" x14ac:dyDescent="0.2">
      <c r="A47" s="146">
        <v>7</v>
      </c>
      <c r="B47" s="95">
        <v>37</v>
      </c>
      <c r="C47" s="95">
        <v>10034937865</v>
      </c>
      <c r="D47" s="96" t="s">
        <v>117</v>
      </c>
      <c r="E47" s="97" t="s">
        <v>118</v>
      </c>
      <c r="F47" s="98" t="s">
        <v>22</v>
      </c>
      <c r="G47" s="98" t="s">
        <v>220</v>
      </c>
      <c r="H47" s="62">
        <v>3.2497106481481484E-2</v>
      </c>
      <c r="I47" s="169">
        <f>H47-$H$23</f>
        <v>1.3487268518518544E-3</v>
      </c>
      <c r="J47" s="63">
        <f>IFERROR($J$19*3600/(HOUR(H47)*3600+MINUTE(H47)*60+SECOND(H47)),"")</f>
        <v>46.153846153846153</v>
      </c>
      <c r="K47" s="64"/>
      <c r="L47" s="136"/>
    </row>
    <row r="48" spans="1:12" ht="21.75" customHeight="1" x14ac:dyDescent="0.2">
      <c r="A48" s="142">
        <f>A47</f>
        <v>7</v>
      </c>
      <c r="B48" s="72">
        <v>38</v>
      </c>
      <c r="C48" s="65">
        <v>10014927270</v>
      </c>
      <c r="D48" s="66" t="s">
        <v>119</v>
      </c>
      <c r="E48" s="67" t="s">
        <v>120</v>
      </c>
      <c r="F48" s="68" t="s">
        <v>26</v>
      </c>
      <c r="G48" s="108" t="str">
        <f>G47</f>
        <v>Самарская область</v>
      </c>
      <c r="H48" s="102">
        <f>H47</f>
        <v>3.2497106481481484E-2</v>
      </c>
      <c r="I48" s="164">
        <f>I47</f>
        <v>1.3487268518518544E-3</v>
      </c>
      <c r="J48" s="104">
        <f>J47</f>
        <v>46.153846153846153</v>
      </c>
      <c r="K48" s="72"/>
      <c r="L48" s="138"/>
    </row>
    <row r="49" spans="1:12" ht="21.75" customHeight="1" x14ac:dyDescent="0.2">
      <c r="A49" s="142">
        <f>A47</f>
        <v>7</v>
      </c>
      <c r="B49" s="73">
        <v>39</v>
      </c>
      <c r="C49" s="65">
        <v>10005747535</v>
      </c>
      <c r="D49" s="66" t="s">
        <v>121</v>
      </c>
      <c r="E49" s="67" t="s">
        <v>122</v>
      </c>
      <c r="F49" s="68" t="s">
        <v>22</v>
      </c>
      <c r="G49" s="108" t="str">
        <f>G47</f>
        <v>Самарская область</v>
      </c>
      <c r="H49" s="102">
        <f>H47</f>
        <v>3.2497106481481484E-2</v>
      </c>
      <c r="I49" s="164">
        <f>I47</f>
        <v>1.3487268518518544E-3</v>
      </c>
      <c r="J49" s="104">
        <f>J47</f>
        <v>46.153846153846153</v>
      </c>
      <c r="K49" s="72"/>
      <c r="L49" s="138"/>
    </row>
    <row r="50" spans="1:12" ht="21.75" customHeight="1" thickBot="1" x14ac:dyDescent="0.25">
      <c r="A50" s="143">
        <f>A47</f>
        <v>7</v>
      </c>
      <c r="B50" s="74">
        <v>40</v>
      </c>
      <c r="C50" s="176">
        <v>10009394634</v>
      </c>
      <c r="D50" s="122" t="s">
        <v>123</v>
      </c>
      <c r="E50" s="123" t="s">
        <v>124</v>
      </c>
      <c r="F50" s="124" t="s">
        <v>22</v>
      </c>
      <c r="G50" s="125" t="str">
        <f>G47</f>
        <v>Самарская область</v>
      </c>
      <c r="H50" s="105">
        <f>H47</f>
        <v>3.2497106481481484E-2</v>
      </c>
      <c r="I50" s="165">
        <f>I47</f>
        <v>1.3487268518518544E-3</v>
      </c>
      <c r="J50" s="107">
        <f>J47</f>
        <v>46.153846153846153</v>
      </c>
      <c r="K50" s="77"/>
      <c r="L50" s="140"/>
    </row>
    <row r="51" spans="1:12" ht="21.75" customHeight="1" x14ac:dyDescent="0.2">
      <c r="A51" s="146">
        <v>8</v>
      </c>
      <c r="B51" s="95">
        <v>45</v>
      </c>
      <c r="C51" s="95">
        <v>10009737568</v>
      </c>
      <c r="D51" s="96" t="s">
        <v>131</v>
      </c>
      <c r="E51" s="97" t="s">
        <v>132</v>
      </c>
      <c r="F51" s="98" t="s">
        <v>19</v>
      </c>
      <c r="G51" s="98" t="s">
        <v>133</v>
      </c>
      <c r="H51" s="62">
        <v>3.3020833333333333E-2</v>
      </c>
      <c r="I51" s="169">
        <f>H51-$H$23</f>
        <v>1.8724537037037026E-3</v>
      </c>
      <c r="J51" s="63">
        <f>IFERROR($J$19*3600/(HOUR(H51)*3600+MINUTE(H51)*60+SECOND(H51)),"")</f>
        <v>45.425867507886437</v>
      </c>
      <c r="K51" s="64"/>
      <c r="L51" s="136"/>
    </row>
    <row r="52" spans="1:12" ht="21.75" customHeight="1" x14ac:dyDescent="0.2">
      <c r="A52" s="142">
        <f>A51</f>
        <v>8</v>
      </c>
      <c r="B52" s="72">
        <v>46</v>
      </c>
      <c r="C52" s="65">
        <v>10014630008</v>
      </c>
      <c r="D52" s="66" t="s">
        <v>134</v>
      </c>
      <c r="E52" s="67" t="s">
        <v>135</v>
      </c>
      <c r="F52" s="68" t="s">
        <v>19</v>
      </c>
      <c r="G52" s="108" t="str">
        <f>G51</f>
        <v>Тульская область</v>
      </c>
      <c r="H52" s="102">
        <f>H51</f>
        <v>3.3020833333333333E-2</v>
      </c>
      <c r="I52" s="164">
        <f>I51</f>
        <v>1.8724537037037026E-3</v>
      </c>
      <c r="J52" s="104">
        <f>J51</f>
        <v>45.425867507886437</v>
      </c>
      <c r="K52" s="72"/>
      <c r="L52" s="138"/>
    </row>
    <row r="53" spans="1:12" ht="21.75" customHeight="1" x14ac:dyDescent="0.2">
      <c r="A53" s="142">
        <f>A51</f>
        <v>8</v>
      </c>
      <c r="B53" s="73">
        <v>47</v>
      </c>
      <c r="C53" s="65">
        <v>10005747939</v>
      </c>
      <c r="D53" s="66" t="s">
        <v>136</v>
      </c>
      <c r="E53" s="67" t="s">
        <v>137</v>
      </c>
      <c r="F53" s="68" t="s">
        <v>25</v>
      </c>
      <c r="G53" s="108" t="str">
        <f>G51</f>
        <v>Тульская область</v>
      </c>
      <c r="H53" s="102">
        <f>H51</f>
        <v>3.3020833333333333E-2</v>
      </c>
      <c r="I53" s="164">
        <f>I51</f>
        <v>1.8724537037037026E-3</v>
      </c>
      <c r="J53" s="104">
        <f>J51</f>
        <v>45.425867507886437</v>
      </c>
      <c r="K53" s="72"/>
      <c r="L53" s="138"/>
    </row>
    <row r="54" spans="1:12" ht="21.75" customHeight="1" thickBot="1" x14ac:dyDescent="0.25">
      <c r="A54" s="143">
        <f>A51</f>
        <v>8</v>
      </c>
      <c r="B54" s="74">
        <v>48</v>
      </c>
      <c r="C54" s="176">
        <v>10006450480</v>
      </c>
      <c r="D54" s="122" t="s">
        <v>138</v>
      </c>
      <c r="E54" s="123" t="s">
        <v>139</v>
      </c>
      <c r="F54" s="124" t="s">
        <v>19</v>
      </c>
      <c r="G54" s="125" t="str">
        <f>G51</f>
        <v>Тульская область</v>
      </c>
      <c r="H54" s="105">
        <f>H51</f>
        <v>3.3020833333333333E-2</v>
      </c>
      <c r="I54" s="165">
        <f>I51</f>
        <v>1.8724537037037026E-3</v>
      </c>
      <c r="J54" s="107">
        <f>J51</f>
        <v>45.425867507886437</v>
      </c>
      <c r="K54" s="77"/>
      <c r="L54" s="140"/>
    </row>
    <row r="55" spans="1:12" ht="21.75" customHeight="1" x14ac:dyDescent="0.2">
      <c r="A55" s="146">
        <v>9</v>
      </c>
      <c r="B55" s="95">
        <v>33</v>
      </c>
      <c r="C55" s="95">
        <v>10034920687</v>
      </c>
      <c r="D55" s="96" t="s">
        <v>109</v>
      </c>
      <c r="E55" s="97" t="s">
        <v>110</v>
      </c>
      <c r="F55" s="98" t="s">
        <v>22</v>
      </c>
      <c r="G55" s="98" t="s">
        <v>220</v>
      </c>
      <c r="H55" s="62">
        <v>3.3139120370370374E-2</v>
      </c>
      <c r="I55" s="169">
        <f>H55-$H$23</f>
        <v>1.9907407407407443E-3</v>
      </c>
      <c r="J55" s="63">
        <f>IFERROR($J$19*3600/(HOUR(H55)*3600+MINUTE(H55)*60+SECOND(H55)),"")</f>
        <v>45.267202235417393</v>
      </c>
      <c r="K55" s="64"/>
      <c r="L55" s="136"/>
    </row>
    <row r="56" spans="1:12" ht="21.75" customHeight="1" x14ac:dyDescent="0.2">
      <c r="A56" s="142">
        <f>A55</f>
        <v>9</v>
      </c>
      <c r="B56" s="72">
        <v>34</v>
      </c>
      <c r="C56" s="65">
        <v>10009321882</v>
      </c>
      <c r="D56" s="66" t="s">
        <v>111</v>
      </c>
      <c r="E56" s="67" t="s">
        <v>112</v>
      </c>
      <c r="F56" s="68" t="s">
        <v>22</v>
      </c>
      <c r="G56" s="108" t="str">
        <f>G55</f>
        <v>Самарская область</v>
      </c>
      <c r="H56" s="102">
        <f>H55</f>
        <v>3.3139120370370374E-2</v>
      </c>
      <c r="I56" s="164">
        <f>I55</f>
        <v>1.9907407407407443E-3</v>
      </c>
      <c r="J56" s="104">
        <f>J55</f>
        <v>45.267202235417393</v>
      </c>
      <c r="K56" s="72"/>
      <c r="L56" s="138"/>
    </row>
    <row r="57" spans="1:12" ht="21.75" customHeight="1" x14ac:dyDescent="0.2">
      <c r="A57" s="142">
        <f>A55</f>
        <v>9</v>
      </c>
      <c r="B57" s="73">
        <v>35</v>
      </c>
      <c r="C57" s="65">
        <v>10008704621</v>
      </c>
      <c r="D57" s="66" t="s">
        <v>113</v>
      </c>
      <c r="E57" s="67" t="s">
        <v>114</v>
      </c>
      <c r="F57" s="68" t="s">
        <v>22</v>
      </c>
      <c r="G57" s="108" t="str">
        <f>G55</f>
        <v>Самарская область</v>
      </c>
      <c r="H57" s="102">
        <f>H55</f>
        <v>3.3139120370370374E-2</v>
      </c>
      <c r="I57" s="164">
        <f>I55</f>
        <v>1.9907407407407443E-3</v>
      </c>
      <c r="J57" s="104">
        <f>J55</f>
        <v>45.267202235417393</v>
      </c>
      <c r="K57" s="72"/>
      <c r="L57" s="138"/>
    </row>
    <row r="58" spans="1:12" ht="21.75" customHeight="1" thickBot="1" x14ac:dyDescent="0.25">
      <c r="A58" s="143">
        <f>A55</f>
        <v>9</v>
      </c>
      <c r="B58" s="74">
        <v>36</v>
      </c>
      <c r="C58" s="176">
        <v>10009484257</v>
      </c>
      <c r="D58" s="122" t="s">
        <v>115</v>
      </c>
      <c r="E58" s="123" t="s">
        <v>116</v>
      </c>
      <c r="F58" s="124" t="s">
        <v>22</v>
      </c>
      <c r="G58" s="125" t="str">
        <f>G55</f>
        <v>Самарская область</v>
      </c>
      <c r="H58" s="105">
        <f>H55</f>
        <v>3.3139120370370374E-2</v>
      </c>
      <c r="I58" s="165">
        <f>I55</f>
        <v>1.9907407407407443E-3</v>
      </c>
      <c r="J58" s="107">
        <f>J55</f>
        <v>45.267202235417393</v>
      </c>
      <c r="K58" s="77"/>
      <c r="L58" s="140"/>
    </row>
    <row r="59" spans="1:12" ht="21.75" customHeight="1" x14ac:dyDescent="0.2">
      <c r="A59" s="146">
        <v>10</v>
      </c>
      <c r="B59" s="95">
        <v>41</v>
      </c>
      <c r="C59" s="95">
        <v>10004689730</v>
      </c>
      <c r="D59" s="96" t="s">
        <v>125</v>
      </c>
      <c r="E59" s="97" t="s">
        <v>126</v>
      </c>
      <c r="F59" s="98" t="s">
        <v>22</v>
      </c>
      <c r="G59" s="98" t="s">
        <v>220</v>
      </c>
      <c r="H59" s="62">
        <v>3.3265856481481483E-2</v>
      </c>
      <c r="I59" s="169">
        <f>H59-$H$23</f>
        <v>2.117476851851853E-3</v>
      </c>
      <c r="J59" s="63">
        <f>IFERROR($J$19*3600/(HOUR(H59)*3600+MINUTE(H59)*60+SECOND(H59)),"")</f>
        <v>45.093945720250524</v>
      </c>
      <c r="K59" s="64"/>
      <c r="L59" s="136"/>
    </row>
    <row r="60" spans="1:12" ht="21.75" customHeight="1" x14ac:dyDescent="0.2">
      <c r="A60" s="142">
        <f>A59</f>
        <v>10</v>
      </c>
      <c r="B60" s="72">
        <v>42</v>
      </c>
      <c r="C60" s="65">
        <v>10034978180</v>
      </c>
      <c r="D60" s="66" t="s">
        <v>127</v>
      </c>
      <c r="E60" s="67" t="s">
        <v>128</v>
      </c>
      <c r="F60" s="68" t="s">
        <v>19</v>
      </c>
      <c r="G60" s="108" t="str">
        <f>G59</f>
        <v>Самарская область</v>
      </c>
      <c r="H60" s="102">
        <f>H59</f>
        <v>3.3265856481481483E-2</v>
      </c>
      <c r="I60" s="164">
        <f>I59</f>
        <v>2.117476851851853E-3</v>
      </c>
      <c r="J60" s="104">
        <f>J59</f>
        <v>45.093945720250524</v>
      </c>
      <c r="K60" s="72"/>
      <c r="L60" s="138"/>
    </row>
    <row r="61" spans="1:12" ht="21.75" customHeight="1" x14ac:dyDescent="0.2">
      <c r="A61" s="142">
        <f>A59</f>
        <v>10</v>
      </c>
      <c r="B61" s="73">
        <v>42</v>
      </c>
      <c r="C61" s="65">
        <v>10034978180</v>
      </c>
      <c r="D61" s="66" t="s">
        <v>127</v>
      </c>
      <c r="E61" s="67" t="s">
        <v>128</v>
      </c>
      <c r="F61" s="68" t="s">
        <v>19</v>
      </c>
      <c r="G61" s="108" t="str">
        <f>G59</f>
        <v>Самарская область</v>
      </c>
      <c r="H61" s="102">
        <f>H59</f>
        <v>3.3265856481481483E-2</v>
      </c>
      <c r="I61" s="164">
        <f>I59</f>
        <v>2.117476851851853E-3</v>
      </c>
      <c r="J61" s="104">
        <f>J59</f>
        <v>45.093945720250524</v>
      </c>
      <c r="K61" s="72"/>
      <c r="L61" s="138"/>
    </row>
    <row r="62" spans="1:12" ht="21.75" customHeight="1" thickBot="1" x14ac:dyDescent="0.25">
      <c r="A62" s="143">
        <f>A59</f>
        <v>10</v>
      </c>
      <c r="B62" s="74">
        <v>44</v>
      </c>
      <c r="C62" s="176">
        <v>10036057409</v>
      </c>
      <c r="D62" s="122" t="s">
        <v>129</v>
      </c>
      <c r="E62" s="123" t="s">
        <v>130</v>
      </c>
      <c r="F62" s="124" t="s">
        <v>22</v>
      </c>
      <c r="G62" s="125" t="str">
        <f>G59</f>
        <v>Самарская область</v>
      </c>
      <c r="H62" s="105">
        <f>H59</f>
        <v>3.3265856481481483E-2</v>
      </c>
      <c r="I62" s="165">
        <f>I59</f>
        <v>2.117476851851853E-3</v>
      </c>
      <c r="J62" s="107">
        <f>J59</f>
        <v>45.093945720250524</v>
      </c>
      <c r="K62" s="77"/>
      <c r="L62" s="140"/>
    </row>
    <row r="63" spans="1:12" ht="21.75" customHeight="1" x14ac:dyDescent="0.2">
      <c r="A63" s="141">
        <v>11</v>
      </c>
      <c r="B63" s="65">
        <v>49</v>
      </c>
      <c r="C63" s="65">
        <v>10036043059</v>
      </c>
      <c r="D63" s="66" t="s">
        <v>141</v>
      </c>
      <c r="E63" s="67" t="s">
        <v>142</v>
      </c>
      <c r="F63" s="68" t="s">
        <v>26</v>
      </c>
      <c r="G63" s="68" t="s">
        <v>143</v>
      </c>
      <c r="H63" s="78">
        <v>3.3818518518518519E-2</v>
      </c>
      <c r="I63" s="167">
        <f>H63-$H$23</f>
        <v>2.6701388888888886E-3</v>
      </c>
      <c r="J63" s="71">
        <f>IFERROR($J$19*3600/(HOUR(H63)*3600+MINUTE(H63)*60+SECOND(H63)),"")</f>
        <v>44.353182751540039</v>
      </c>
      <c r="K63" s="72"/>
      <c r="L63" s="138"/>
    </row>
    <row r="64" spans="1:12" ht="21.75" customHeight="1" x14ac:dyDescent="0.2">
      <c r="A64" s="142">
        <f>A63</f>
        <v>11</v>
      </c>
      <c r="B64" s="72">
        <v>50</v>
      </c>
      <c r="C64" s="65">
        <v>10034911189</v>
      </c>
      <c r="D64" s="66" t="s">
        <v>144</v>
      </c>
      <c r="E64" s="67" t="s">
        <v>145</v>
      </c>
      <c r="F64" s="68" t="s">
        <v>26</v>
      </c>
      <c r="G64" s="108" t="str">
        <f>G63</f>
        <v>Свердловская область</v>
      </c>
      <c r="H64" s="102">
        <f>H63</f>
        <v>3.3818518518518519E-2</v>
      </c>
      <c r="I64" s="164">
        <f>I63</f>
        <v>2.6701388888888886E-3</v>
      </c>
      <c r="J64" s="104">
        <f>J63</f>
        <v>44.353182751540039</v>
      </c>
      <c r="K64" s="72"/>
      <c r="L64" s="138"/>
    </row>
    <row r="65" spans="1:12" ht="21.75" customHeight="1" x14ac:dyDescent="0.2">
      <c r="A65" s="142">
        <f>A63</f>
        <v>11</v>
      </c>
      <c r="B65" s="73">
        <v>51</v>
      </c>
      <c r="C65" s="65">
        <v>10034943626</v>
      </c>
      <c r="D65" s="66" t="s">
        <v>146</v>
      </c>
      <c r="E65" s="67" t="s">
        <v>147</v>
      </c>
      <c r="F65" s="68" t="s">
        <v>26</v>
      </c>
      <c r="G65" s="108" t="str">
        <f>G63</f>
        <v>Свердловская область</v>
      </c>
      <c r="H65" s="102">
        <f>H63</f>
        <v>3.3818518518518519E-2</v>
      </c>
      <c r="I65" s="164">
        <f>I63</f>
        <v>2.6701388888888886E-3</v>
      </c>
      <c r="J65" s="104">
        <f>J63</f>
        <v>44.353182751540039</v>
      </c>
      <c r="K65" s="72"/>
      <c r="L65" s="138"/>
    </row>
    <row r="66" spans="1:12" ht="21.75" customHeight="1" thickBot="1" x14ac:dyDescent="0.25">
      <c r="A66" s="144">
        <f>A63</f>
        <v>11</v>
      </c>
      <c r="B66" s="116">
        <v>52</v>
      </c>
      <c r="C66" s="175">
        <v>10036048820</v>
      </c>
      <c r="D66" s="114" t="s">
        <v>148</v>
      </c>
      <c r="E66" s="115" t="s">
        <v>149</v>
      </c>
      <c r="F66" s="93" t="s">
        <v>26</v>
      </c>
      <c r="G66" s="112" t="str">
        <f>G63</f>
        <v>Свердловская область</v>
      </c>
      <c r="H66" s="118">
        <f>H63</f>
        <v>3.3818518518518519E-2</v>
      </c>
      <c r="I66" s="168">
        <f>I63</f>
        <v>2.6701388888888886E-3</v>
      </c>
      <c r="J66" s="120">
        <f>J63</f>
        <v>44.353182751540039</v>
      </c>
      <c r="K66" s="121"/>
      <c r="L66" s="145"/>
    </row>
    <row r="67" spans="1:12" ht="21.75" customHeight="1" x14ac:dyDescent="0.2">
      <c r="A67" s="146">
        <v>12</v>
      </c>
      <c r="B67" s="95">
        <v>61</v>
      </c>
      <c r="C67" s="95">
        <v>10015079844</v>
      </c>
      <c r="D67" s="96" t="s">
        <v>167</v>
      </c>
      <c r="E67" s="97" t="s">
        <v>168</v>
      </c>
      <c r="F67" s="98" t="s">
        <v>22</v>
      </c>
      <c r="G67" s="98" t="s">
        <v>169</v>
      </c>
      <c r="H67" s="62">
        <v>3.395046296296296E-2</v>
      </c>
      <c r="I67" s="169">
        <f>H67-$H$23</f>
        <v>2.80208333333333E-3</v>
      </c>
      <c r="J67" s="63">
        <f>IFERROR($J$19*3600/(HOUR(H67)*3600+MINUTE(H67)*60+SECOND(H67)),"")</f>
        <v>44.186839413569722</v>
      </c>
      <c r="K67" s="64"/>
      <c r="L67" s="136"/>
    </row>
    <row r="68" spans="1:12" ht="21.75" customHeight="1" x14ac:dyDescent="0.2">
      <c r="A68" s="142">
        <f>A67</f>
        <v>12</v>
      </c>
      <c r="B68" s="72">
        <v>62</v>
      </c>
      <c r="C68" s="65">
        <v>10034976463</v>
      </c>
      <c r="D68" s="66" t="s">
        <v>170</v>
      </c>
      <c r="E68" s="67" t="s">
        <v>171</v>
      </c>
      <c r="F68" s="68" t="s">
        <v>26</v>
      </c>
      <c r="G68" s="108" t="str">
        <f>G67</f>
        <v>Забайкальский край</v>
      </c>
      <c r="H68" s="102">
        <f>H67</f>
        <v>3.395046296296296E-2</v>
      </c>
      <c r="I68" s="164">
        <f>I67</f>
        <v>2.80208333333333E-3</v>
      </c>
      <c r="J68" s="104">
        <f>J67</f>
        <v>44.186839413569722</v>
      </c>
      <c r="K68" s="72"/>
      <c r="L68" s="138"/>
    </row>
    <row r="69" spans="1:12" ht="21.75" customHeight="1" x14ac:dyDescent="0.2">
      <c r="A69" s="142">
        <f>A67</f>
        <v>12</v>
      </c>
      <c r="B69" s="73">
        <v>63</v>
      </c>
      <c r="C69" s="65">
        <v>10097159022</v>
      </c>
      <c r="D69" s="66" t="s">
        <v>172</v>
      </c>
      <c r="E69" s="67" t="s">
        <v>173</v>
      </c>
      <c r="F69" s="68" t="s">
        <v>22</v>
      </c>
      <c r="G69" s="108" t="str">
        <f>G67</f>
        <v>Забайкальский край</v>
      </c>
      <c r="H69" s="102">
        <f>H67</f>
        <v>3.395046296296296E-2</v>
      </c>
      <c r="I69" s="164">
        <f>I67</f>
        <v>2.80208333333333E-3</v>
      </c>
      <c r="J69" s="104">
        <f>J67</f>
        <v>44.186839413569722</v>
      </c>
      <c r="K69" s="72"/>
      <c r="L69" s="138"/>
    </row>
    <row r="70" spans="1:12" ht="21.75" customHeight="1" thickBot="1" x14ac:dyDescent="0.25">
      <c r="A70" s="143">
        <f>A67</f>
        <v>12</v>
      </c>
      <c r="B70" s="74">
        <v>64</v>
      </c>
      <c r="C70" s="176">
        <v>10097158820</v>
      </c>
      <c r="D70" s="122" t="s">
        <v>174</v>
      </c>
      <c r="E70" s="123" t="s">
        <v>175</v>
      </c>
      <c r="F70" s="124" t="s">
        <v>26</v>
      </c>
      <c r="G70" s="125" t="str">
        <f>G67</f>
        <v>Забайкальский край</v>
      </c>
      <c r="H70" s="105">
        <f>H67</f>
        <v>3.395046296296296E-2</v>
      </c>
      <c r="I70" s="165">
        <f>I67</f>
        <v>2.80208333333333E-3</v>
      </c>
      <c r="J70" s="107">
        <f>J67</f>
        <v>44.186839413569722</v>
      </c>
      <c r="K70" s="77"/>
      <c r="L70" s="140"/>
    </row>
    <row r="71" spans="1:12" ht="21.75" customHeight="1" x14ac:dyDescent="0.2">
      <c r="A71" s="147">
        <v>13</v>
      </c>
      <c r="B71" s="65">
        <v>57</v>
      </c>
      <c r="C71" s="65">
        <v>10036041443</v>
      </c>
      <c r="D71" s="66" t="s">
        <v>158</v>
      </c>
      <c r="E71" s="67" t="s">
        <v>159</v>
      </c>
      <c r="F71" s="68" t="s">
        <v>26</v>
      </c>
      <c r="G71" s="68" t="s">
        <v>160</v>
      </c>
      <c r="H71" s="78">
        <v>3.4348958333333332E-2</v>
      </c>
      <c r="I71" s="166">
        <f>H71-$H$23</f>
        <v>3.200578703703702E-3</v>
      </c>
      <c r="J71" s="79">
        <f>IFERROR($J$19*3600/(HOUR(H71)*3600+MINUTE(H71)*60+SECOND(H71)),"")</f>
        <v>43.665768194070083</v>
      </c>
      <c r="K71" s="80"/>
      <c r="L71" s="148"/>
    </row>
    <row r="72" spans="1:12" ht="21.75" customHeight="1" x14ac:dyDescent="0.2">
      <c r="A72" s="142">
        <f>A71</f>
        <v>13</v>
      </c>
      <c r="B72" s="72">
        <v>58</v>
      </c>
      <c r="C72" s="65">
        <v>10034912203</v>
      </c>
      <c r="D72" s="66" t="s">
        <v>161</v>
      </c>
      <c r="E72" s="67" t="s">
        <v>162</v>
      </c>
      <c r="F72" s="68" t="s">
        <v>22</v>
      </c>
      <c r="G72" s="108" t="str">
        <f>G71</f>
        <v>Республика Крым</v>
      </c>
      <c r="H72" s="103">
        <f>H71</f>
        <v>3.4348958333333332E-2</v>
      </c>
      <c r="I72" s="164">
        <f>I71</f>
        <v>3.200578703703702E-3</v>
      </c>
      <c r="J72" s="104">
        <f>J71</f>
        <v>43.665768194070083</v>
      </c>
      <c r="K72" s="72"/>
      <c r="L72" s="138"/>
    </row>
    <row r="73" spans="1:12" ht="21.75" customHeight="1" x14ac:dyDescent="0.2">
      <c r="A73" s="142">
        <f>A71</f>
        <v>13</v>
      </c>
      <c r="B73" s="73">
        <v>59</v>
      </c>
      <c r="C73" s="65">
        <v>10010193367</v>
      </c>
      <c r="D73" s="66" t="s">
        <v>163</v>
      </c>
      <c r="E73" s="67" t="s">
        <v>164</v>
      </c>
      <c r="F73" s="68" t="s">
        <v>22</v>
      </c>
      <c r="G73" s="108" t="str">
        <f>G71</f>
        <v>Республика Крым</v>
      </c>
      <c r="H73" s="103">
        <f>H71</f>
        <v>3.4348958333333332E-2</v>
      </c>
      <c r="I73" s="164">
        <f>I71</f>
        <v>3.200578703703702E-3</v>
      </c>
      <c r="J73" s="104">
        <f>J71</f>
        <v>43.665768194070083</v>
      </c>
      <c r="K73" s="72"/>
      <c r="L73" s="138"/>
    </row>
    <row r="74" spans="1:12" ht="21.75" customHeight="1" thickBot="1" x14ac:dyDescent="0.25">
      <c r="A74" s="144">
        <f>A71</f>
        <v>13</v>
      </c>
      <c r="B74" s="116">
        <v>60</v>
      </c>
      <c r="C74" s="175">
        <v>10010085960</v>
      </c>
      <c r="D74" s="114" t="s">
        <v>165</v>
      </c>
      <c r="E74" s="115" t="s">
        <v>166</v>
      </c>
      <c r="F74" s="93" t="s">
        <v>22</v>
      </c>
      <c r="G74" s="112" t="str">
        <f>G71</f>
        <v>Республика Крым</v>
      </c>
      <c r="H74" s="119">
        <f>H71</f>
        <v>3.4348958333333332E-2</v>
      </c>
      <c r="I74" s="168">
        <f>I71</f>
        <v>3.200578703703702E-3</v>
      </c>
      <c r="J74" s="120">
        <f>J71</f>
        <v>43.665768194070083</v>
      </c>
      <c r="K74" s="121"/>
      <c r="L74" s="145"/>
    </row>
    <row r="75" spans="1:12" ht="21.75" customHeight="1" x14ac:dyDescent="0.2">
      <c r="A75" s="146">
        <v>14</v>
      </c>
      <c r="B75" s="95">
        <v>53</v>
      </c>
      <c r="C75" s="95">
        <v>10014375885</v>
      </c>
      <c r="D75" s="96" t="s">
        <v>150</v>
      </c>
      <c r="E75" s="97" t="s">
        <v>151</v>
      </c>
      <c r="F75" s="98" t="s">
        <v>22</v>
      </c>
      <c r="G75" s="98" t="s">
        <v>140</v>
      </c>
      <c r="H75" s="62">
        <v>3.454965277777778E-2</v>
      </c>
      <c r="I75" s="169">
        <f>H75-$H$23</f>
        <v>3.4012731481481498E-3</v>
      </c>
      <c r="J75" s="63">
        <f>IFERROR($J$19*3600/(HOUR(H75)*3600+MINUTE(H75)*60+SECOND(H75)),"")</f>
        <v>43.417085427135682</v>
      </c>
      <c r="K75" s="64"/>
      <c r="L75" s="136"/>
    </row>
    <row r="76" spans="1:12" ht="21.75" customHeight="1" x14ac:dyDescent="0.2">
      <c r="A76" s="142">
        <f>A75</f>
        <v>14</v>
      </c>
      <c r="B76" s="72">
        <v>54</v>
      </c>
      <c r="C76" s="65">
        <v>10009395543</v>
      </c>
      <c r="D76" s="66" t="s">
        <v>152</v>
      </c>
      <c r="E76" s="67" t="s">
        <v>153</v>
      </c>
      <c r="F76" s="68" t="s">
        <v>22</v>
      </c>
      <c r="G76" s="108" t="str">
        <f>G75</f>
        <v>Краснодарский край</v>
      </c>
      <c r="H76" s="103">
        <f>H75</f>
        <v>3.454965277777778E-2</v>
      </c>
      <c r="I76" s="164">
        <f>I75</f>
        <v>3.4012731481481498E-3</v>
      </c>
      <c r="J76" s="104">
        <f>J75</f>
        <v>43.417085427135682</v>
      </c>
      <c r="K76" s="72"/>
      <c r="L76" s="138"/>
    </row>
    <row r="77" spans="1:12" ht="21.75" customHeight="1" x14ac:dyDescent="0.2">
      <c r="A77" s="142">
        <f>A75</f>
        <v>14</v>
      </c>
      <c r="B77" s="73">
        <v>55</v>
      </c>
      <c r="C77" s="65">
        <v>10009047353</v>
      </c>
      <c r="D77" s="66" t="s">
        <v>154</v>
      </c>
      <c r="E77" s="67" t="s">
        <v>155</v>
      </c>
      <c r="F77" s="68" t="s">
        <v>26</v>
      </c>
      <c r="G77" s="108" t="str">
        <f>G75</f>
        <v>Краснодарский край</v>
      </c>
      <c r="H77" s="103">
        <f>H75</f>
        <v>3.454965277777778E-2</v>
      </c>
      <c r="I77" s="164">
        <f>I75</f>
        <v>3.4012731481481498E-3</v>
      </c>
      <c r="J77" s="104">
        <f>J75</f>
        <v>43.417085427135682</v>
      </c>
      <c r="K77" s="72"/>
      <c r="L77" s="138"/>
    </row>
    <row r="78" spans="1:12" ht="21.75" customHeight="1" thickBot="1" x14ac:dyDescent="0.25">
      <c r="A78" s="143">
        <f>A75</f>
        <v>14</v>
      </c>
      <c r="B78" s="74">
        <v>56</v>
      </c>
      <c r="C78" s="176">
        <v>10036092367</v>
      </c>
      <c r="D78" s="122" t="s">
        <v>156</v>
      </c>
      <c r="E78" s="123" t="s">
        <v>157</v>
      </c>
      <c r="F78" s="124" t="s">
        <v>26</v>
      </c>
      <c r="G78" s="125" t="str">
        <f>G75</f>
        <v>Краснодарский край</v>
      </c>
      <c r="H78" s="106">
        <f>H75</f>
        <v>3.454965277777778E-2</v>
      </c>
      <c r="I78" s="165">
        <f>I75</f>
        <v>3.4012731481481498E-3</v>
      </c>
      <c r="J78" s="107">
        <f>J75</f>
        <v>43.417085427135682</v>
      </c>
      <c r="K78" s="77"/>
      <c r="L78" s="140"/>
    </row>
    <row r="79" spans="1:12" ht="21.75" customHeight="1" x14ac:dyDescent="0.2">
      <c r="A79" s="147">
        <v>15</v>
      </c>
      <c r="B79" s="65">
        <v>29</v>
      </c>
      <c r="C79" s="65">
        <v>10036018407</v>
      </c>
      <c r="D79" s="66" t="s">
        <v>101</v>
      </c>
      <c r="E79" s="67" t="s">
        <v>102</v>
      </c>
      <c r="F79" s="68" t="s">
        <v>22</v>
      </c>
      <c r="G79" s="68" t="s">
        <v>218</v>
      </c>
      <c r="H79" s="78">
        <v>3.4800115740740739E-2</v>
      </c>
      <c r="I79" s="166">
        <f>H79-$H$23</f>
        <v>3.6517361111111091E-3</v>
      </c>
      <c r="J79" s="79">
        <f>IFERROR($J$19*3600/(HOUR(H79)*3600+MINUTE(H79)*60+SECOND(H79)),"")</f>
        <v>43.099434652477555</v>
      </c>
      <c r="K79" s="80"/>
      <c r="L79" s="148"/>
    </row>
    <row r="80" spans="1:12" ht="21.75" customHeight="1" x14ac:dyDescent="0.2">
      <c r="A80" s="142">
        <f>A79</f>
        <v>15</v>
      </c>
      <c r="B80" s="72">
        <v>30</v>
      </c>
      <c r="C80" s="65">
        <v>10036037605</v>
      </c>
      <c r="D80" s="66" t="s">
        <v>103</v>
      </c>
      <c r="E80" s="67" t="s">
        <v>104</v>
      </c>
      <c r="F80" s="68" t="s">
        <v>26</v>
      </c>
      <c r="G80" s="108" t="str">
        <f>G79</f>
        <v>Москва</v>
      </c>
      <c r="H80" s="103">
        <f>H79</f>
        <v>3.4800115740740739E-2</v>
      </c>
      <c r="I80" s="164">
        <f>I79</f>
        <v>3.6517361111111091E-3</v>
      </c>
      <c r="J80" s="104">
        <f>J79</f>
        <v>43.099434652477555</v>
      </c>
      <c r="K80" s="72"/>
      <c r="L80" s="138"/>
    </row>
    <row r="81" spans="1:12" ht="21.75" customHeight="1" x14ac:dyDescent="0.2">
      <c r="A81" s="142">
        <f>A79</f>
        <v>15</v>
      </c>
      <c r="B81" s="73">
        <v>31</v>
      </c>
      <c r="C81" s="65">
        <v>10010168008</v>
      </c>
      <c r="D81" s="66" t="s">
        <v>105</v>
      </c>
      <c r="E81" s="67" t="s">
        <v>106</v>
      </c>
      <c r="F81" s="68" t="s">
        <v>22</v>
      </c>
      <c r="G81" s="108" t="str">
        <f>G79</f>
        <v>Москва</v>
      </c>
      <c r="H81" s="103">
        <f>H79</f>
        <v>3.4800115740740739E-2</v>
      </c>
      <c r="I81" s="164">
        <f>I79</f>
        <v>3.6517361111111091E-3</v>
      </c>
      <c r="J81" s="104">
        <f>J79</f>
        <v>43.099434652477555</v>
      </c>
      <c r="K81" s="72"/>
      <c r="L81" s="138"/>
    </row>
    <row r="82" spans="1:12" ht="21.75" customHeight="1" thickBot="1" x14ac:dyDescent="0.25">
      <c r="A82" s="144">
        <f>A79</f>
        <v>15</v>
      </c>
      <c r="B82" s="116">
        <v>32</v>
      </c>
      <c r="C82" s="175">
        <v>10013773273</v>
      </c>
      <c r="D82" s="114" t="s">
        <v>107</v>
      </c>
      <c r="E82" s="115" t="s">
        <v>108</v>
      </c>
      <c r="F82" s="93" t="s">
        <v>22</v>
      </c>
      <c r="G82" s="112" t="str">
        <f>G79</f>
        <v>Москва</v>
      </c>
      <c r="H82" s="119">
        <f>H79</f>
        <v>3.4800115740740739E-2</v>
      </c>
      <c r="I82" s="168">
        <f>I79</f>
        <v>3.6517361111111091E-3</v>
      </c>
      <c r="J82" s="120">
        <f>J79</f>
        <v>43.099434652477555</v>
      </c>
      <c r="K82" s="121"/>
      <c r="L82" s="145"/>
    </row>
    <row r="83" spans="1:12" ht="21.75" customHeight="1" x14ac:dyDescent="0.2">
      <c r="A83" s="146">
        <v>16</v>
      </c>
      <c r="B83" s="95">
        <v>73</v>
      </c>
      <c r="C83" s="95">
        <v>10036022952</v>
      </c>
      <c r="D83" s="96" t="s">
        <v>193</v>
      </c>
      <c r="E83" s="97" t="s">
        <v>194</v>
      </c>
      <c r="F83" s="98" t="s">
        <v>26</v>
      </c>
      <c r="G83" s="98" t="s">
        <v>198</v>
      </c>
      <c r="H83" s="62">
        <v>3.4997800925925922E-2</v>
      </c>
      <c r="I83" s="169">
        <f>H83-$H$23</f>
        <v>3.8494212962962918E-3</v>
      </c>
      <c r="J83" s="63">
        <f>IFERROR($J$19*3600/(HOUR(H83)*3600+MINUTE(H83)*60+SECOND(H83)),"")</f>
        <v>42.857142857142854</v>
      </c>
      <c r="K83" s="64"/>
      <c r="L83" s="136"/>
    </row>
    <row r="84" spans="1:12" ht="21.75" customHeight="1" x14ac:dyDescent="0.2">
      <c r="A84" s="142">
        <f>A83</f>
        <v>16</v>
      </c>
      <c r="B84" s="72">
        <v>74</v>
      </c>
      <c r="C84" s="65">
        <v>10036059732</v>
      </c>
      <c r="D84" s="66" t="s">
        <v>195</v>
      </c>
      <c r="E84" s="67" t="s">
        <v>159</v>
      </c>
      <c r="F84" s="68" t="s">
        <v>26</v>
      </c>
      <c r="G84" s="108" t="str">
        <f>G83</f>
        <v>Омская область</v>
      </c>
      <c r="H84" s="103">
        <f>H83</f>
        <v>3.4997800925925922E-2</v>
      </c>
      <c r="I84" s="164">
        <f>I83</f>
        <v>3.8494212962962918E-3</v>
      </c>
      <c r="J84" s="104">
        <f>J83</f>
        <v>42.857142857142854</v>
      </c>
      <c r="K84" s="72"/>
      <c r="L84" s="138"/>
    </row>
    <row r="85" spans="1:12" ht="21.75" customHeight="1" x14ac:dyDescent="0.2">
      <c r="A85" s="142">
        <f>A83</f>
        <v>16</v>
      </c>
      <c r="B85" s="73">
        <v>75</v>
      </c>
      <c r="C85" s="65">
        <v>10095787480</v>
      </c>
      <c r="D85" s="66" t="s">
        <v>196</v>
      </c>
      <c r="E85" s="67" t="s">
        <v>197</v>
      </c>
      <c r="F85" s="68" t="s">
        <v>26</v>
      </c>
      <c r="G85" s="108" t="str">
        <f>G83</f>
        <v>Омская область</v>
      </c>
      <c r="H85" s="103">
        <f>H83</f>
        <v>3.4997800925925922E-2</v>
      </c>
      <c r="I85" s="164">
        <f>I83</f>
        <v>3.8494212962962918E-3</v>
      </c>
      <c r="J85" s="104">
        <f>J83</f>
        <v>42.857142857142854</v>
      </c>
      <c r="K85" s="72"/>
      <c r="L85" s="138"/>
    </row>
    <row r="86" spans="1:12" ht="21.75" customHeight="1" thickBot="1" x14ac:dyDescent="0.25">
      <c r="A86" s="143">
        <f>A83</f>
        <v>16</v>
      </c>
      <c r="B86" s="74">
        <v>76</v>
      </c>
      <c r="C86" s="176">
        <v>10034909371</v>
      </c>
      <c r="D86" s="122" t="s">
        <v>199</v>
      </c>
      <c r="E86" s="123" t="s">
        <v>200</v>
      </c>
      <c r="F86" s="124" t="s">
        <v>22</v>
      </c>
      <c r="G86" s="125" t="str">
        <f>G83</f>
        <v>Омская область</v>
      </c>
      <c r="H86" s="106">
        <f>H83</f>
        <v>3.4997800925925922E-2</v>
      </c>
      <c r="I86" s="165">
        <f>I83</f>
        <v>3.8494212962962918E-3</v>
      </c>
      <c r="J86" s="107">
        <f>J83</f>
        <v>42.857142857142854</v>
      </c>
      <c r="K86" s="77"/>
      <c r="L86" s="140"/>
    </row>
    <row r="87" spans="1:12" ht="21.75" customHeight="1" x14ac:dyDescent="0.2">
      <c r="A87" s="147" t="s">
        <v>221</v>
      </c>
      <c r="B87" s="65">
        <v>69</v>
      </c>
      <c r="C87" s="65">
        <v>10092974177</v>
      </c>
      <c r="D87" s="66" t="s">
        <v>185</v>
      </c>
      <c r="E87" s="67" t="s">
        <v>186</v>
      </c>
      <c r="F87" s="68" t="s">
        <v>26</v>
      </c>
      <c r="G87" s="68" t="s">
        <v>201</v>
      </c>
      <c r="H87" s="78"/>
      <c r="I87" s="166" t="s">
        <v>46</v>
      </c>
      <c r="J87" s="79" t="s">
        <v>46</v>
      </c>
      <c r="K87" s="80"/>
      <c r="L87" s="148"/>
    </row>
    <row r="88" spans="1:12" ht="21.75" customHeight="1" x14ac:dyDescent="0.2">
      <c r="A88" s="144" t="str">
        <f>A87</f>
        <v>НФ</v>
      </c>
      <c r="B88" s="72">
        <v>70</v>
      </c>
      <c r="C88" s="65">
        <v>10015266063</v>
      </c>
      <c r="D88" s="66" t="s">
        <v>187</v>
      </c>
      <c r="E88" s="67" t="s">
        <v>188</v>
      </c>
      <c r="F88" s="68" t="s">
        <v>22</v>
      </c>
      <c r="G88" s="108" t="str">
        <f>G87</f>
        <v>Новосибирская область</v>
      </c>
      <c r="H88" s="103">
        <f>H87</f>
        <v>0</v>
      </c>
      <c r="I88" s="164" t="str">
        <f>I87</f>
        <v/>
      </c>
      <c r="J88" s="104" t="str">
        <f>J87</f>
        <v/>
      </c>
      <c r="K88" s="72"/>
      <c r="L88" s="138"/>
    </row>
    <row r="89" spans="1:12" ht="21.75" customHeight="1" x14ac:dyDescent="0.2">
      <c r="A89" s="144" t="str">
        <f>A87</f>
        <v>НФ</v>
      </c>
      <c r="B89" s="73">
        <v>71</v>
      </c>
      <c r="C89" s="65">
        <v>10015831794</v>
      </c>
      <c r="D89" s="66" t="s">
        <v>189</v>
      </c>
      <c r="E89" s="67" t="s">
        <v>190</v>
      </c>
      <c r="F89" s="68" t="s">
        <v>22</v>
      </c>
      <c r="G89" s="108" t="str">
        <f>G87</f>
        <v>Новосибирская область</v>
      </c>
      <c r="H89" s="103">
        <f>H87</f>
        <v>0</v>
      </c>
      <c r="I89" s="164" t="str">
        <f>I87</f>
        <v/>
      </c>
      <c r="J89" s="104" t="str">
        <f>J87</f>
        <v/>
      </c>
      <c r="K89" s="72"/>
      <c r="L89" s="138"/>
    </row>
    <row r="90" spans="1:12" ht="21.75" customHeight="1" thickBot="1" x14ac:dyDescent="0.25">
      <c r="A90" s="144" t="str">
        <f>A87</f>
        <v>НФ</v>
      </c>
      <c r="B90" s="116">
        <v>72</v>
      </c>
      <c r="C90" s="175">
        <v>10034935946</v>
      </c>
      <c r="D90" s="114" t="s">
        <v>191</v>
      </c>
      <c r="E90" s="115" t="s">
        <v>192</v>
      </c>
      <c r="F90" s="93" t="s">
        <v>26</v>
      </c>
      <c r="G90" s="112" t="str">
        <f>G87</f>
        <v>Новосибирская область</v>
      </c>
      <c r="H90" s="119">
        <f>H87</f>
        <v>0</v>
      </c>
      <c r="I90" s="168" t="str">
        <f>I87</f>
        <v/>
      </c>
      <c r="J90" s="120" t="str">
        <f>J87</f>
        <v/>
      </c>
      <c r="K90" s="121"/>
      <c r="L90" s="145"/>
    </row>
    <row r="91" spans="1:12" ht="21.75" customHeight="1" x14ac:dyDescent="0.2">
      <c r="A91" s="146" t="s">
        <v>222</v>
      </c>
      <c r="B91" s="95">
        <v>21</v>
      </c>
      <c r="C91" s="95">
        <v>10006461901</v>
      </c>
      <c r="D91" s="96" t="s">
        <v>85</v>
      </c>
      <c r="E91" s="97" t="s">
        <v>86</v>
      </c>
      <c r="F91" s="98" t="s">
        <v>19</v>
      </c>
      <c r="G91" s="98" t="s">
        <v>218</v>
      </c>
      <c r="H91" s="62"/>
      <c r="I91" s="169" t="s">
        <v>46</v>
      </c>
      <c r="J91" s="63" t="s">
        <v>46</v>
      </c>
      <c r="K91" s="64"/>
      <c r="L91" s="136"/>
    </row>
    <row r="92" spans="1:12" ht="21.75" customHeight="1" x14ac:dyDescent="0.2">
      <c r="A92" s="144" t="str">
        <f>A91</f>
        <v>НС</v>
      </c>
      <c r="B92" s="72">
        <v>22</v>
      </c>
      <c r="C92" s="65">
        <v>10014629200</v>
      </c>
      <c r="D92" s="66" t="s">
        <v>87</v>
      </c>
      <c r="E92" s="67" t="s">
        <v>88</v>
      </c>
      <c r="F92" s="68" t="s">
        <v>22</v>
      </c>
      <c r="G92" s="68"/>
      <c r="H92" s="70"/>
      <c r="I92" s="167" t="s">
        <v>46</v>
      </c>
      <c r="J92" s="71" t="s">
        <v>46</v>
      </c>
      <c r="K92" s="72"/>
      <c r="L92" s="138"/>
    </row>
    <row r="93" spans="1:12" ht="21.75" customHeight="1" x14ac:dyDescent="0.2">
      <c r="A93" s="144" t="str">
        <f>A91</f>
        <v>НС</v>
      </c>
      <c r="B93" s="73">
        <v>23</v>
      </c>
      <c r="C93" s="65">
        <v>10007896588</v>
      </c>
      <c r="D93" s="66" t="s">
        <v>89</v>
      </c>
      <c r="E93" s="67" t="s">
        <v>90</v>
      </c>
      <c r="F93" s="68" t="s">
        <v>19</v>
      </c>
      <c r="G93" s="68"/>
      <c r="H93" s="70"/>
      <c r="I93" s="167" t="s">
        <v>46</v>
      </c>
      <c r="J93" s="71" t="s">
        <v>46</v>
      </c>
      <c r="K93" s="72"/>
      <c r="L93" s="138"/>
    </row>
    <row r="94" spans="1:12" ht="21.75" customHeight="1" thickBot="1" x14ac:dyDescent="0.25">
      <c r="A94" s="143" t="str">
        <f>A91</f>
        <v>НС</v>
      </c>
      <c r="B94" s="74">
        <v>24</v>
      </c>
      <c r="C94" s="176">
        <v>10034993439</v>
      </c>
      <c r="D94" s="122" t="s">
        <v>91</v>
      </c>
      <c r="E94" s="123" t="s">
        <v>92</v>
      </c>
      <c r="F94" s="124" t="s">
        <v>22</v>
      </c>
      <c r="G94" s="124"/>
      <c r="H94" s="75"/>
      <c r="I94" s="170" t="s">
        <v>46</v>
      </c>
      <c r="J94" s="76" t="s">
        <v>46</v>
      </c>
      <c r="K94" s="77"/>
      <c r="L94" s="140"/>
    </row>
    <row r="95" spans="1:12" ht="21.75" customHeight="1" x14ac:dyDescent="0.2">
      <c r="A95" s="147" t="s">
        <v>222</v>
      </c>
      <c r="B95" s="65">
        <v>65</v>
      </c>
      <c r="C95" s="65">
        <v>10076770329</v>
      </c>
      <c r="D95" s="66" t="s">
        <v>176</v>
      </c>
      <c r="E95" s="67" t="s">
        <v>177</v>
      </c>
      <c r="F95" s="68" t="s">
        <v>33</v>
      </c>
      <c r="G95" s="68" t="s">
        <v>178</v>
      </c>
      <c r="H95" s="78"/>
      <c r="I95" s="166" t="s">
        <v>46</v>
      </c>
      <c r="J95" s="79" t="s">
        <v>46</v>
      </c>
      <c r="K95" s="80"/>
      <c r="L95" s="148"/>
    </row>
    <row r="96" spans="1:12" ht="21.75" customHeight="1" x14ac:dyDescent="0.2">
      <c r="A96" s="144" t="str">
        <f>A95</f>
        <v>НС</v>
      </c>
      <c r="B96" s="72">
        <v>66</v>
      </c>
      <c r="C96" s="65">
        <v>10077619582</v>
      </c>
      <c r="D96" s="66" t="s">
        <v>179</v>
      </c>
      <c r="E96" s="67" t="s">
        <v>180</v>
      </c>
      <c r="F96" s="68" t="s">
        <v>33</v>
      </c>
      <c r="G96" s="68"/>
      <c r="H96" s="70"/>
      <c r="I96" s="167" t="s">
        <v>46</v>
      </c>
      <c r="J96" s="71" t="s">
        <v>46</v>
      </c>
      <c r="K96" s="72"/>
      <c r="L96" s="138"/>
    </row>
    <row r="97" spans="1:12" ht="21.75" customHeight="1" x14ac:dyDescent="0.2">
      <c r="A97" s="144" t="str">
        <f>A95</f>
        <v>НС</v>
      </c>
      <c r="B97" s="73">
        <v>67</v>
      </c>
      <c r="C97" s="65">
        <v>10095959858</v>
      </c>
      <c r="D97" s="66" t="s">
        <v>181</v>
      </c>
      <c r="E97" s="67" t="s">
        <v>182</v>
      </c>
      <c r="F97" s="68" t="s">
        <v>26</v>
      </c>
      <c r="G97" s="68"/>
      <c r="H97" s="70"/>
      <c r="I97" s="167" t="s">
        <v>46</v>
      </c>
      <c r="J97" s="71" t="s">
        <v>46</v>
      </c>
      <c r="K97" s="72"/>
      <c r="L97" s="138"/>
    </row>
    <row r="98" spans="1:12" ht="21.75" customHeight="1" thickBot="1" x14ac:dyDescent="0.25">
      <c r="A98" s="144" t="str">
        <f>A95</f>
        <v>НС</v>
      </c>
      <c r="B98" s="116">
        <v>68</v>
      </c>
      <c r="C98" s="175">
        <v>10008178801</v>
      </c>
      <c r="D98" s="114" t="s">
        <v>183</v>
      </c>
      <c r="E98" s="115" t="s">
        <v>184</v>
      </c>
      <c r="F98" s="93" t="s">
        <v>33</v>
      </c>
      <c r="G98" s="93"/>
      <c r="H98" s="126"/>
      <c r="I98" s="171" t="s">
        <v>46</v>
      </c>
      <c r="J98" s="127" t="s">
        <v>46</v>
      </c>
      <c r="K98" s="121"/>
      <c r="L98" s="145"/>
    </row>
    <row r="99" spans="1:12" ht="21.75" customHeight="1" x14ac:dyDescent="0.2">
      <c r="A99" s="146" t="s">
        <v>222</v>
      </c>
      <c r="B99" s="95">
        <v>69</v>
      </c>
      <c r="C99" s="95">
        <v>10092974177</v>
      </c>
      <c r="D99" s="96" t="s">
        <v>185</v>
      </c>
      <c r="E99" s="97" t="s">
        <v>186</v>
      </c>
      <c r="F99" s="98" t="s">
        <v>26</v>
      </c>
      <c r="G99" s="98" t="s">
        <v>201</v>
      </c>
      <c r="H99" s="61"/>
      <c r="I99" s="169" t="s">
        <v>46</v>
      </c>
      <c r="J99" s="63" t="s">
        <v>46</v>
      </c>
      <c r="K99" s="64"/>
      <c r="L99" s="136"/>
    </row>
    <row r="100" spans="1:12" ht="21.75" customHeight="1" x14ac:dyDescent="0.2">
      <c r="A100" s="144" t="str">
        <f>A99</f>
        <v>НС</v>
      </c>
      <c r="B100" s="72">
        <v>70</v>
      </c>
      <c r="C100" s="65">
        <v>10015266063</v>
      </c>
      <c r="D100" s="66" t="s">
        <v>187</v>
      </c>
      <c r="E100" s="67" t="s">
        <v>188</v>
      </c>
      <c r="F100" s="68" t="s">
        <v>22</v>
      </c>
      <c r="G100" s="68"/>
      <c r="H100" s="69"/>
      <c r="I100" s="167" t="s">
        <v>46</v>
      </c>
      <c r="J100" s="71" t="s">
        <v>46</v>
      </c>
      <c r="K100" s="72"/>
      <c r="L100" s="138"/>
    </row>
    <row r="101" spans="1:12" ht="21.75" customHeight="1" x14ac:dyDescent="0.2">
      <c r="A101" s="144" t="str">
        <f>A99</f>
        <v>НС</v>
      </c>
      <c r="B101" s="73">
        <v>71</v>
      </c>
      <c r="C101" s="65">
        <v>10015831794</v>
      </c>
      <c r="D101" s="66" t="s">
        <v>189</v>
      </c>
      <c r="E101" s="67" t="s">
        <v>190</v>
      </c>
      <c r="F101" s="68" t="s">
        <v>22</v>
      </c>
      <c r="G101" s="68"/>
      <c r="H101" s="69"/>
      <c r="I101" s="167" t="s">
        <v>46</v>
      </c>
      <c r="J101" s="71" t="s">
        <v>46</v>
      </c>
      <c r="K101" s="72"/>
      <c r="L101" s="138"/>
    </row>
    <row r="102" spans="1:12" ht="21.75" customHeight="1" thickBot="1" x14ac:dyDescent="0.25">
      <c r="A102" s="149" t="str">
        <f>A99</f>
        <v>НС</v>
      </c>
      <c r="B102" s="150">
        <v>72</v>
      </c>
      <c r="C102" s="177">
        <v>10034935946</v>
      </c>
      <c r="D102" s="151" t="s">
        <v>191</v>
      </c>
      <c r="E102" s="152" t="s">
        <v>192</v>
      </c>
      <c r="F102" s="153" t="s">
        <v>26</v>
      </c>
      <c r="G102" s="153"/>
      <c r="H102" s="154"/>
      <c r="I102" s="172" t="s">
        <v>46</v>
      </c>
      <c r="J102" s="155" t="s">
        <v>46</v>
      </c>
      <c r="K102" s="156"/>
      <c r="L102" s="157"/>
    </row>
    <row r="103" spans="1:12" ht="5.25" customHeight="1" thickTop="1" thickBot="1" x14ac:dyDescent="0.25">
      <c r="A103" s="34"/>
      <c r="B103" s="35"/>
      <c r="C103" s="35"/>
      <c r="D103" s="1"/>
      <c r="E103" s="36"/>
      <c r="F103" s="20"/>
      <c r="G103" s="20"/>
      <c r="H103" s="37"/>
      <c r="I103" s="38"/>
      <c r="J103" s="39"/>
      <c r="K103" s="38"/>
      <c r="L103" s="38"/>
    </row>
    <row r="104" spans="1:12" ht="15.75" thickTop="1" x14ac:dyDescent="0.2">
      <c r="A104" s="198" t="s">
        <v>5</v>
      </c>
      <c r="B104" s="199"/>
      <c r="C104" s="199"/>
      <c r="D104" s="199"/>
      <c r="E104" s="183"/>
      <c r="F104" s="183"/>
      <c r="G104" s="199" t="s">
        <v>212</v>
      </c>
      <c r="H104" s="199"/>
      <c r="I104" s="199"/>
      <c r="J104" s="199"/>
      <c r="K104" s="199"/>
      <c r="L104" s="202"/>
    </row>
    <row r="105" spans="1:12" x14ac:dyDescent="0.2">
      <c r="A105" s="184" t="s">
        <v>206</v>
      </c>
      <c r="B105" s="185"/>
      <c r="C105" s="185"/>
      <c r="D105" s="186"/>
      <c r="E105" s="2"/>
      <c r="F105" s="128"/>
      <c r="G105" s="40" t="s">
        <v>27</v>
      </c>
      <c r="H105" s="159">
        <v>10</v>
      </c>
      <c r="I105" s="41"/>
      <c r="J105" s="42"/>
      <c r="K105" s="131" t="s">
        <v>25</v>
      </c>
      <c r="L105" s="132">
        <f>COUNTIF(F23:F102,"ЗМС")</f>
        <v>2</v>
      </c>
    </row>
    <row r="106" spans="1:12" x14ac:dyDescent="0.2">
      <c r="A106" s="184" t="s">
        <v>207</v>
      </c>
      <c r="B106" s="185"/>
      <c r="C106" s="185"/>
      <c r="D106" s="186"/>
      <c r="E106" s="2"/>
      <c r="F106" s="129"/>
      <c r="G106" s="44" t="s">
        <v>37</v>
      </c>
      <c r="H106" s="158">
        <v>11</v>
      </c>
      <c r="I106" s="46"/>
      <c r="J106" s="47"/>
      <c r="K106" s="131" t="s">
        <v>19</v>
      </c>
      <c r="L106" s="132">
        <f>COUNTIF(F23:F102,"МСМК")</f>
        <v>14</v>
      </c>
    </row>
    <row r="107" spans="1:12" x14ac:dyDescent="0.2">
      <c r="A107" s="184" t="s">
        <v>208</v>
      </c>
      <c r="B107" s="185"/>
      <c r="C107" s="185"/>
      <c r="D107" s="186"/>
      <c r="E107" s="2"/>
      <c r="F107" s="129"/>
      <c r="G107" s="44" t="s">
        <v>38</v>
      </c>
      <c r="H107" s="158">
        <v>17</v>
      </c>
      <c r="I107" s="46"/>
      <c r="J107" s="47"/>
      <c r="K107" s="131" t="s">
        <v>22</v>
      </c>
      <c r="L107" s="132">
        <f>COUNTIF(F23:F102,"МС")</f>
        <v>40</v>
      </c>
    </row>
    <row r="108" spans="1:12" x14ac:dyDescent="0.2">
      <c r="A108" s="184" t="s">
        <v>209</v>
      </c>
      <c r="B108" s="185"/>
      <c r="C108" s="185"/>
      <c r="D108" s="186"/>
      <c r="E108" s="2"/>
      <c r="F108" s="129"/>
      <c r="G108" s="44" t="s">
        <v>39</v>
      </c>
      <c r="H108" s="159">
        <v>16</v>
      </c>
      <c r="I108" s="46"/>
      <c r="J108" s="47"/>
      <c r="K108" s="131" t="s">
        <v>26</v>
      </c>
      <c r="L108" s="132">
        <f>COUNTIF(F23:F102,"КМС")</f>
        <v>21</v>
      </c>
    </row>
    <row r="109" spans="1:12" x14ac:dyDescent="0.2">
      <c r="A109" s="188"/>
      <c r="B109" s="189"/>
      <c r="C109" s="189"/>
      <c r="D109" s="190"/>
      <c r="E109" s="2"/>
      <c r="F109" s="129"/>
      <c r="G109" s="44" t="s">
        <v>40</v>
      </c>
      <c r="H109" s="159">
        <v>1</v>
      </c>
      <c r="I109" s="46"/>
      <c r="J109" s="47"/>
      <c r="K109" s="131" t="s">
        <v>33</v>
      </c>
      <c r="L109" s="132">
        <f>COUNTIF(F23:F102,"1 СР")</f>
        <v>3</v>
      </c>
    </row>
    <row r="110" spans="1:12" x14ac:dyDescent="0.2">
      <c r="A110" s="87"/>
      <c r="B110" s="88"/>
      <c r="C110" s="88"/>
      <c r="D110" s="89"/>
      <c r="E110" s="2"/>
      <c r="F110" s="129"/>
      <c r="G110" s="131" t="s">
        <v>227</v>
      </c>
      <c r="H110" s="160">
        <v>0</v>
      </c>
      <c r="I110" s="46"/>
      <c r="J110" s="47"/>
      <c r="K110" s="133" t="s">
        <v>225</v>
      </c>
      <c r="L110" s="134">
        <f>COUNTIF(F23:F102,"2 СР")</f>
        <v>0</v>
      </c>
    </row>
    <row r="111" spans="1:12" x14ac:dyDescent="0.2">
      <c r="A111" s="188"/>
      <c r="B111" s="189"/>
      <c r="C111" s="189"/>
      <c r="D111" s="190"/>
      <c r="E111" s="2"/>
      <c r="F111" s="129"/>
      <c r="G111" s="44" t="s">
        <v>41</v>
      </c>
      <c r="H111" s="159">
        <v>0</v>
      </c>
      <c r="I111" s="46"/>
      <c r="J111" s="47"/>
      <c r="K111" s="133" t="s">
        <v>226</v>
      </c>
      <c r="L111" s="132">
        <f>COUNTIF(F23:F102,"3 СР")</f>
        <v>0</v>
      </c>
    </row>
    <row r="112" spans="1:12" x14ac:dyDescent="0.2">
      <c r="A112" s="188"/>
      <c r="B112" s="189"/>
      <c r="C112" s="189"/>
      <c r="D112" s="190"/>
      <c r="E112" s="48"/>
      <c r="F112" s="130"/>
      <c r="G112" s="44" t="s">
        <v>42</v>
      </c>
      <c r="H112" s="159">
        <v>3</v>
      </c>
      <c r="I112" s="49"/>
      <c r="J112" s="50"/>
      <c r="K112" s="43"/>
      <c r="L112" s="86"/>
    </row>
    <row r="113" spans="1:27" ht="9.75" customHeight="1" x14ac:dyDescent="0.2">
      <c r="A113" s="51"/>
      <c r="L113" s="53"/>
    </row>
    <row r="114" spans="1:27" ht="15.75" x14ac:dyDescent="0.2">
      <c r="A114" s="204" t="s">
        <v>3</v>
      </c>
      <c r="B114" s="205"/>
      <c r="C114" s="205"/>
      <c r="D114" s="205"/>
      <c r="E114" s="207" t="s">
        <v>11</v>
      </c>
      <c r="F114" s="207"/>
      <c r="G114" s="207"/>
      <c r="H114" s="207"/>
      <c r="I114" s="207"/>
      <c r="J114" s="205" t="s">
        <v>4</v>
      </c>
      <c r="K114" s="205"/>
      <c r="L114" s="206"/>
    </row>
    <row r="115" spans="1:27" x14ac:dyDescent="0.2">
      <c r="A115" s="51"/>
      <c r="B115" s="2"/>
      <c r="C115" s="2"/>
      <c r="E115" s="2"/>
      <c r="F115" s="41"/>
      <c r="G115" s="41"/>
      <c r="H115" s="41"/>
      <c r="I115" s="41"/>
      <c r="J115" s="41"/>
      <c r="K115" s="41"/>
      <c r="L115" s="58"/>
    </row>
    <row r="116" spans="1:27" x14ac:dyDescent="0.2">
      <c r="A116" s="55"/>
      <c r="D116" s="56"/>
      <c r="E116" s="21"/>
      <c r="F116" s="56"/>
      <c r="G116" s="91"/>
      <c r="H116" s="54"/>
      <c r="I116" s="56"/>
      <c r="J116" s="56"/>
      <c r="K116" s="56"/>
      <c r="L116" s="57"/>
    </row>
    <row r="117" spans="1:27" x14ac:dyDescent="0.2">
      <c r="A117" s="55"/>
      <c r="D117" s="56"/>
      <c r="E117" s="21"/>
      <c r="F117" s="56"/>
      <c r="G117" s="91"/>
      <c r="H117" s="54"/>
      <c r="I117" s="56"/>
      <c r="J117" s="56"/>
      <c r="K117" s="56"/>
      <c r="L117" s="57"/>
    </row>
    <row r="118" spans="1:27" x14ac:dyDescent="0.2">
      <c r="A118" s="55"/>
      <c r="D118" s="56"/>
      <c r="E118" s="21"/>
      <c r="F118" s="56"/>
      <c r="G118" s="91"/>
      <c r="H118" s="54"/>
      <c r="I118" s="56"/>
      <c r="J118" s="56"/>
      <c r="K118" s="56"/>
      <c r="L118" s="57"/>
    </row>
    <row r="119" spans="1:27" x14ac:dyDescent="0.2">
      <c r="A119" s="55"/>
      <c r="D119" s="56"/>
      <c r="E119" s="21"/>
      <c r="F119" s="56"/>
      <c r="G119" s="91"/>
      <c r="H119" s="54"/>
      <c r="I119" s="56"/>
      <c r="J119" s="56"/>
      <c r="K119" s="56"/>
      <c r="L119" s="57"/>
    </row>
    <row r="120" spans="1:27" ht="16.5" thickBot="1" x14ac:dyDescent="0.25">
      <c r="A120" s="200" t="s">
        <v>46</v>
      </c>
      <c r="B120" s="201"/>
      <c r="C120" s="201"/>
      <c r="D120" s="201"/>
      <c r="E120" s="201" t="s">
        <v>29</v>
      </c>
      <c r="F120" s="201"/>
      <c r="G120" s="201"/>
      <c r="H120" s="201"/>
      <c r="I120" s="201"/>
      <c r="J120" s="201" t="s">
        <v>30</v>
      </c>
      <c r="K120" s="201"/>
      <c r="L120" s="203"/>
    </row>
    <row r="121" spans="1:27" s="19" customFormat="1" ht="13.5" thickTop="1" x14ac:dyDescent="0.2">
      <c r="A121" s="2"/>
      <c r="B121" s="56"/>
      <c r="C121" s="56"/>
      <c r="D121" s="2"/>
      <c r="F121" s="2"/>
      <c r="G121" s="2"/>
      <c r="H121" s="45"/>
      <c r="I121" s="2"/>
      <c r="J121" s="5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s="178" customFormat="1" ht="18.75" x14ac:dyDescent="0.2">
      <c r="B122" s="179"/>
      <c r="C122" s="179"/>
      <c r="E122" s="180"/>
      <c r="H122" s="181"/>
      <c r="J122" s="182"/>
    </row>
    <row r="123" spans="1:27" ht="21" x14ac:dyDescent="0.2">
      <c r="A123" s="161" t="s">
        <v>228</v>
      </c>
      <c r="B123" s="161"/>
      <c r="C123" s="162"/>
      <c r="D123" s="187" t="s">
        <v>229</v>
      </c>
      <c r="E123" s="187"/>
      <c r="F123" s="187"/>
      <c r="G123" s="187"/>
    </row>
    <row r="124" spans="1:27" ht="18.75" x14ac:dyDescent="0.2">
      <c r="D124" s="178" t="s">
        <v>230</v>
      </c>
    </row>
  </sheetData>
  <mergeCells count="47">
    <mergeCell ref="E21:E22"/>
    <mergeCell ref="F21:F22"/>
    <mergeCell ref="A12:L12"/>
    <mergeCell ref="D21:D22"/>
    <mergeCell ref="A13:D13"/>
    <mergeCell ref="G21:G22"/>
    <mergeCell ref="A21:A22"/>
    <mergeCell ref="B21:B22"/>
    <mergeCell ref="H21:H22"/>
    <mergeCell ref="H16:L16"/>
    <mergeCell ref="H17:L17"/>
    <mergeCell ref="H18:L18"/>
    <mergeCell ref="A1:L1"/>
    <mergeCell ref="A2:L2"/>
    <mergeCell ref="A3:L3"/>
    <mergeCell ref="A4:L4"/>
    <mergeCell ref="A5:L5"/>
    <mergeCell ref="A6:L6"/>
    <mergeCell ref="A11:L11"/>
    <mergeCell ref="H15:L15"/>
    <mergeCell ref="A8:L8"/>
    <mergeCell ref="A9:L9"/>
    <mergeCell ref="A10:L10"/>
    <mergeCell ref="A7:L7"/>
    <mergeCell ref="A14:D14"/>
    <mergeCell ref="C21:C22"/>
    <mergeCell ref="A15:G15"/>
    <mergeCell ref="A104:D104"/>
    <mergeCell ref="A120:D120"/>
    <mergeCell ref="G104:L104"/>
    <mergeCell ref="J120:L120"/>
    <mergeCell ref="E120:I120"/>
    <mergeCell ref="A114:D114"/>
    <mergeCell ref="J114:L114"/>
    <mergeCell ref="E114:I114"/>
    <mergeCell ref="A107:D107"/>
    <mergeCell ref="I21:I22"/>
    <mergeCell ref="J21:J22"/>
    <mergeCell ref="K21:K22"/>
    <mergeCell ref="L21:L22"/>
    <mergeCell ref="A105:D105"/>
    <mergeCell ref="A106:D106"/>
    <mergeCell ref="A108:D108"/>
    <mergeCell ref="D123:G123"/>
    <mergeCell ref="A109:D109"/>
    <mergeCell ref="A111:D111"/>
    <mergeCell ref="A112:D112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58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КГ без отсечек</vt:lpstr>
      <vt:lpstr>'КГ без отсечек'!Заголовки_для_печати</vt:lpstr>
      <vt:lpstr>'КГ без отсечек'!Область_печати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Arsen</cp:lastModifiedBy>
  <cp:lastPrinted>2021-07-08T19:50:12Z</cp:lastPrinted>
  <dcterms:created xsi:type="dcterms:W3CDTF">1996-10-08T23:32:33Z</dcterms:created>
  <dcterms:modified xsi:type="dcterms:W3CDTF">2021-07-09T07:08:14Z</dcterms:modified>
</cp:coreProperties>
</file>